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74f5b7c44cf43ffb/Desktop/"/>
    </mc:Choice>
  </mc:AlternateContent>
  <xr:revisionPtr revIDLastSave="0" documentId="14_{A6B85A5B-2D15-4D91-901A-59A6AB0A6AF3}" xr6:coauthVersionLast="47" xr6:coauthVersionMax="47" xr10:uidLastSave="{00000000-0000-0000-0000-000000000000}"/>
  <bookViews>
    <workbookView xWindow="-120" yWindow="-120" windowWidth="20730" windowHeight="11040" xr2:uid="{00000000-000D-0000-FFFF-FFFF00000000}"/>
  </bookViews>
  <sheets>
    <sheet name="12- C AT 24-25" sheetId="1" r:id="rId1"/>
    <sheet name="12- C 24-25 N 7 LAKH" sheetId="2" r:id="rId2"/>
    <sheet name="12- C 24-25 N2 12LAKH" sheetId="3" r:id="rId3"/>
    <sheet name="Yearly STatement 24-25" sheetId="4" r:id="rId4"/>
  </sheets>
  <externalReferences>
    <externalReference r:id="rId5"/>
  </externalReferences>
  <definedNames>
    <definedName name="cat" localSheetId="1">'12- C 24-25 N 7 LAKH'!#REF!</definedName>
    <definedName name="cat" localSheetId="2">'12- C 24-25 N2 12LAKH'!#REF!</definedName>
    <definedName name="cat" localSheetId="0">'12- C AT 24-25'!#REF!</definedName>
    <definedName name="DATE" localSheetId="1">'12- C 24-25 N 7 LAKH'!#REF!</definedName>
    <definedName name="DATE" localSheetId="2">'12- C 24-25 N2 12LAKH'!#REF!</definedName>
    <definedName name="DATE" localSheetId="0">'12- C AT 24-25'!#REF!</definedName>
    <definedName name="DATE">'[1]12'!$B$106</definedName>
    <definedName name="ded" localSheetId="1">'12- C 24-25 N 7 LAKH'!#REF!</definedName>
    <definedName name="ded" localSheetId="2">'12- C 24-25 N2 12LAKH'!#REF!</definedName>
    <definedName name="ded" localSheetId="0">'12- C AT 24-25'!#REF!</definedName>
    <definedName name="eight" localSheetId="1">'12- C 24-25 N 7 LAKH'!#REF!</definedName>
    <definedName name="eight" localSheetId="2">'12- C 24-25 N2 12LAKH'!#REF!</definedName>
    <definedName name="eight" localSheetId="0">'12- C AT 24-25'!#REF!</definedName>
    <definedName name="eight">'[1]12'!$J$37</definedName>
    <definedName name="Eighteen" localSheetId="1">'12- C 24-25 N 7 LAKH'!#REF!</definedName>
    <definedName name="Eighteen" localSheetId="2">'12- C 24-25 N2 12LAKH'!#REF!</definedName>
    <definedName name="Eighteen" localSheetId="0">'12- C AT 24-25'!#REF!</definedName>
    <definedName name="Eighteen">'[1]12'!$J$83</definedName>
    <definedName name="fifteen" localSheetId="1">'12- C 24-25 N 7 LAKH'!#REF!</definedName>
    <definedName name="fifteen" localSheetId="2">'12- C 24-25 N2 12LAKH'!#REF!</definedName>
    <definedName name="fifteen" localSheetId="0">'12- C AT 24-25'!#REF!</definedName>
    <definedName name="five" localSheetId="1">'12- C 24-25 N 7 LAKH'!#REF!</definedName>
    <definedName name="five" localSheetId="2">'12- C 24-25 N2 12LAKH'!#REF!</definedName>
    <definedName name="five" localSheetId="0">'12- C AT 24-25'!#REF!</definedName>
    <definedName name="five">'[1]12'!$J$27</definedName>
    <definedName name="fourteen" localSheetId="1">'12- C 24-25 N 7 LAKH'!#REF!</definedName>
    <definedName name="fourteen" localSheetId="2">'12- C 24-25 N2 12LAKH'!#REF!</definedName>
    <definedName name="fourteen" localSheetId="0">'12- C AT 24-25'!#REF!</definedName>
    <definedName name="fourteen">'[1]12'!$J$78</definedName>
    <definedName name="gain" localSheetId="1">'12- C 24-25 N 7 LAKH'!#REF!</definedName>
    <definedName name="gain" localSheetId="2">'12- C 24-25 N2 12LAKH'!#REF!</definedName>
    <definedName name="gain" localSheetId="0">'12- C AT 24-25'!#REF!</definedName>
    <definedName name="gain">'[1]12'!$H$29:$H$30</definedName>
    <definedName name="income" localSheetId="1">'12- C 24-25 N 7 LAKH'!#REF!</definedName>
    <definedName name="income" localSheetId="2">'12- C 24-25 N2 12LAKH'!#REF!</definedName>
    <definedName name="income" localSheetId="0">'12- C AT 24-25'!#REF!</definedName>
    <definedName name="income">'[1]12'!$J$14:$J$17</definedName>
    <definedName name="iT" localSheetId="1">'12- C 24-25 N 7 LAKH'!#REF!</definedName>
    <definedName name="iT" localSheetId="2">'12- C 24-25 N2 12LAKH'!#REF!</definedName>
    <definedName name="iT" localSheetId="0">'12- C AT 24-25'!#REF!</definedName>
    <definedName name="Limit" localSheetId="1">'12- C 24-25 N 7 LAKH'!#REF!</definedName>
    <definedName name="Limit" localSheetId="2">'12- C 24-25 N2 12LAKH'!#REF!</definedName>
    <definedName name="Limit" localSheetId="0">'12- C AT 24-25'!#REF!</definedName>
    <definedName name="Limit">'[1]12'!$C$85</definedName>
    <definedName name="Limit1" localSheetId="1">'12- C 24-25 N 7 LAKH'!#REF!</definedName>
    <definedName name="Limit1" localSheetId="2">'12- C 24-25 N2 12LAKH'!#REF!</definedName>
    <definedName name="Limit1" localSheetId="0">'12- C AT 24-25'!#REF!</definedName>
    <definedName name="Limit1">'[1]12'!$C$87</definedName>
    <definedName name="limit2" localSheetId="1">'12- C 24-25 N 7 LAKH'!#REF!</definedName>
    <definedName name="limit2" localSheetId="2">'12- C 24-25 N2 12LAKH'!#REF!</definedName>
    <definedName name="limit2" localSheetId="0">'12- C AT 24-25'!#REF!</definedName>
    <definedName name="limit2">'[1]12'!$C$88</definedName>
    <definedName name="nine" localSheetId="1">'12- C 24-25 N 7 LAKH'!#REF!</definedName>
    <definedName name="nine" localSheetId="2">'12- C 24-25 N2 12LAKH'!#REF!</definedName>
    <definedName name="nine" localSheetId="0">'12- C AT 24-25'!#REF!</definedName>
    <definedName name="nine">'[1]12'!$J$38</definedName>
    <definedName name="nineteen" localSheetId="1">'12- C 24-25 N 7 LAKH'!#REF!</definedName>
    <definedName name="nineteen" localSheetId="2">'12- C 24-25 N2 12LAKH'!#REF!</definedName>
    <definedName name="nineteen" localSheetId="0">'12- C AT 24-25'!#REF!</definedName>
    <definedName name="nineteen">'[1]12'!$J$89</definedName>
    <definedName name="oded" localSheetId="1">'12- C 24-25 N 7 LAKH'!#REF!</definedName>
    <definedName name="oded" localSheetId="2">'12- C 24-25 N2 12LAKH'!#REF!</definedName>
    <definedName name="oded" localSheetId="0">'12- C AT 24-25'!#REF!</definedName>
    <definedName name="one" localSheetId="1">'12- C 24-25 N 7 LAKH'!#REF!</definedName>
    <definedName name="one" localSheetId="2">'12- C 24-25 N2 12LAKH'!#REF!</definedName>
    <definedName name="one" localSheetId="0">'12- C AT 24-25'!#REF!</definedName>
    <definedName name="one">'[1]12'!$J$18</definedName>
    <definedName name="other" localSheetId="1">'12- C 24-25 N 7 LAKH'!#REF!</definedName>
    <definedName name="other" localSheetId="2">'12- C 24-25 N2 12LAKH'!#REF!</definedName>
    <definedName name="other" localSheetId="0">'12- C AT 24-25'!#REF!</definedName>
    <definedName name="other">'[1]12'!$H$33:$H$36</definedName>
    <definedName name="_xlnm.Print_Area" localSheetId="1">'12- C 24-25 N 7 LAKH'!$A$1:$J$79</definedName>
    <definedName name="_xlnm.Print_Area" localSheetId="2">'12- C 24-25 N2 12LAKH'!$A$1:$J$80</definedName>
    <definedName name="_xlnm.Print_Area" localSheetId="0">'12- C AT 24-25'!$A$1:$J$118</definedName>
    <definedName name="_xlnm.Print_Area" localSheetId="3">'Yearly STatement 24-25'!$A$1:$Q$29</definedName>
    <definedName name="PT" localSheetId="1">'12- C 24-25 N 7 LAKH'!#REF!</definedName>
    <definedName name="PT" localSheetId="2">'12- C 24-25 N2 12LAKH'!#REF!</definedName>
    <definedName name="PT" localSheetId="0">'12- C AT 24-25'!#REF!</definedName>
    <definedName name="PT">'[1]12'!$J$26</definedName>
    <definedName name="rent" localSheetId="1">'12- C 24-25 N 7 LAKH'!#REF!</definedName>
    <definedName name="rent" localSheetId="2">'12- C 24-25 N2 12LAKH'!#REF!</definedName>
    <definedName name="rent" localSheetId="0">'12- C AT 24-25'!#REF!</definedName>
    <definedName name="seven" localSheetId="1">'12- C 24-25 N 7 LAKH'!#REF!</definedName>
    <definedName name="seven" localSheetId="2">'12- C 24-25 N2 12LAKH'!#REF!</definedName>
    <definedName name="seven" localSheetId="0">'12- C AT 24-25'!#REF!</definedName>
    <definedName name="seven">'[1]12'!$J$31</definedName>
    <definedName name="seventeen" localSheetId="1">'12- C 24-25 N 7 LAKH'!#REF!</definedName>
    <definedName name="seventeen" localSheetId="2">'12- C 24-25 N2 12LAKH'!#REF!</definedName>
    <definedName name="seventeen" localSheetId="0">'12- C AT 24-25'!#REF!</definedName>
    <definedName name="seventeen">'[1]12'!$J$82</definedName>
    <definedName name="SIX" localSheetId="1">'12- C 24-25 N 7 LAKH'!#REF!</definedName>
    <definedName name="SIX" localSheetId="2">'12- C 24-25 N2 12LAKH'!#REF!</definedName>
    <definedName name="SIX" localSheetId="0">'12- C AT 24-25'!#REF!</definedName>
    <definedName name="SIX">'[1]12'!$J$28</definedName>
    <definedName name="sixteen" localSheetId="1">'12- C 24-25 N 7 LAKH'!#REF!</definedName>
    <definedName name="sixteen" localSheetId="2">'12- C 24-25 N2 12LAKH'!#REF!</definedName>
    <definedName name="sixteen" localSheetId="0">'12- C AT 24-25'!#REF!</definedName>
    <definedName name="sixteen">'[1]12'!$J$81</definedName>
    <definedName name="tax" localSheetId="1">'12- C 24-25 N 7 LAKH'!#REF!</definedName>
    <definedName name="tax" localSheetId="2">'12- C 24-25 N2 12LAKH'!#REF!</definedName>
    <definedName name="tax" localSheetId="0">'12- C AT 24-25'!#REF!</definedName>
    <definedName name="tax">'[1]12'!$F$86:$F$88</definedName>
    <definedName name="ten" localSheetId="1">'12- C 24-25 N 7 LAKH'!#REF!</definedName>
    <definedName name="ten" localSheetId="2">'12- C 24-25 N2 12LAKH'!#REF!</definedName>
    <definedName name="ten" localSheetId="0">'12- C AT 24-25'!#REF!</definedName>
    <definedName name="ten">'[1]12'!$H$39</definedName>
    <definedName name="thirteen" localSheetId="1">'12- C 24-25 N 7 LAKH'!#REF!</definedName>
    <definedName name="thirteen" localSheetId="2">'12- C 24-25 N2 12LAKH'!#REF!</definedName>
    <definedName name="thirteen" localSheetId="0">'12- C AT 24-25'!#REF!</definedName>
    <definedName name="thirteen">'[1]12'!$H$77</definedName>
    <definedName name="three" localSheetId="1">'12- C 24-25 N 7 LAKH'!#REF!</definedName>
    <definedName name="three" localSheetId="2">'12- C 24-25 N2 12LAKH'!#REF!</definedName>
    <definedName name="three" localSheetId="0">'12- C AT 24-25'!#REF!</definedName>
    <definedName name="three">'[1]12'!$J$25</definedName>
    <definedName name="twelve" localSheetId="1">'12- C 24-25 N 7 LAKH'!#REF!</definedName>
    <definedName name="twelve" localSheetId="2">'12- C 24-25 N2 12LAKH'!#REF!</definedName>
    <definedName name="twelve" localSheetId="0">'12- C AT 24-25'!#REF!</definedName>
    <definedName name="twelve">'[1]12'!$H$63</definedName>
    <definedName name="twenty" localSheetId="1">'12- C 24-25 N 7 LAKH'!#REF!</definedName>
    <definedName name="twenty" localSheetId="2">'12- C 24-25 N2 12LAKH'!#REF!</definedName>
    <definedName name="twenty" localSheetId="0">'12- C AT 24-25'!#REF!</definedName>
    <definedName name="twenty" localSheetId="3">'[1]12'!#REF!</definedName>
    <definedName name="twenty">'[1]12'!#REF!</definedName>
    <definedName name="twentyfive" localSheetId="1">'12- C 24-25 N 7 LAKH'!#REF!</definedName>
    <definedName name="twentyfive" localSheetId="2">'12- C 24-25 N2 12LAKH'!#REF!</definedName>
    <definedName name="twentyfive" localSheetId="0">'12- C AT 24-25'!#REF!</definedName>
    <definedName name="twentyfive">'[1]12'!$J$96</definedName>
    <definedName name="twentyfour" localSheetId="1">'12- C 24-25 N 7 LAKH'!#REF!</definedName>
    <definedName name="twentyfour" localSheetId="2">'12- C 24-25 N2 12LAKH'!#REF!</definedName>
    <definedName name="twentyfour" localSheetId="0">'12- C AT 24-25'!#REF!</definedName>
    <definedName name="twentyfour">'[1]12'!$J$95</definedName>
    <definedName name="twentyone" localSheetId="1">'12- C 24-25 N 7 LAKH'!#REF!</definedName>
    <definedName name="twentyone" localSheetId="2">'12- C 24-25 N2 12LAKH'!#REF!</definedName>
    <definedName name="twentyone" localSheetId="0">'12- C AT 24-25'!#REF!</definedName>
    <definedName name="twentyone" localSheetId="3">'[1]12'!#REF!</definedName>
    <definedName name="twentyone">'[1]12'!#REF!</definedName>
    <definedName name="twentyseven" localSheetId="1">'12- C 24-25 N 7 LAKH'!#REF!</definedName>
    <definedName name="twentyseven" localSheetId="2">'12- C 24-25 N2 12LAKH'!#REF!</definedName>
    <definedName name="twentyseven" localSheetId="0">'12- C AT 24-25'!#REF!</definedName>
    <definedName name="twentysix">"$'12'.$#REF!$#REF!"</definedName>
    <definedName name="twentythree" localSheetId="1">'12- C 24-25 N 7 LAKH'!#REF!</definedName>
    <definedName name="twentythree" localSheetId="2">'12- C 24-25 N2 12LAKH'!#REF!</definedName>
    <definedName name="twentythree" localSheetId="0">'12- C AT 24-25'!#REF!</definedName>
    <definedName name="twentythree">'[1]12'!$J$94</definedName>
    <definedName name="twentytwo" localSheetId="1">'12- C 24-25 N 7 LAKH'!#REF!</definedName>
    <definedName name="twentytwo" localSheetId="2">'12- C 24-25 N2 12LAKH'!#REF!</definedName>
    <definedName name="twentytwo" localSheetId="0">'12- C AT 24-25'!#REF!</definedName>
    <definedName name="twentytwo">'[1]12'!$J$92</definedName>
    <definedName name="twentytwob" localSheetId="1">'12- C 24-25 N 7 LAKH'!#REF!</definedName>
    <definedName name="twentytwob" localSheetId="2">'12- C 24-25 N2 12LAKH'!#REF!</definedName>
    <definedName name="twentytwob" localSheetId="0">'12- C AT 24-25'!#REF!</definedName>
    <definedName name="twentytwob">'[1]12'!$J$93</definedName>
    <definedName name="two" localSheetId="1">'12- C 24-25 N 7 LAKH'!#REF!</definedName>
    <definedName name="two" localSheetId="2">'12- C 24-25 N2 12LAKH'!#REF!</definedName>
    <definedName name="two" localSheetId="0">'12- C AT 24-25'!#REF!</definedName>
    <definedName name="two">'[1]12'!$J$24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4" l="1"/>
  <c r="N28" i="4"/>
  <c r="M28" i="4"/>
  <c r="L28" i="4"/>
  <c r="K28" i="4"/>
  <c r="J28" i="4"/>
  <c r="H28" i="4"/>
  <c r="G28" i="4"/>
  <c r="F28" i="4"/>
  <c r="E28" i="4"/>
  <c r="D28" i="4"/>
  <c r="C28" i="4"/>
  <c r="I27" i="4"/>
  <c r="Q27" i="4" s="1"/>
  <c r="I26" i="4"/>
  <c r="Q26" i="4" s="1"/>
  <c r="I25" i="4"/>
  <c r="P28" i="4"/>
  <c r="I24" i="4"/>
  <c r="O23" i="4"/>
  <c r="N23" i="4"/>
  <c r="N29" i="4" s="1"/>
  <c r="M23" i="4"/>
  <c r="M29" i="4" s="1"/>
  <c r="L23" i="4"/>
  <c r="L29" i="4" s="1"/>
  <c r="K23" i="4"/>
  <c r="K29" i="4" s="1"/>
  <c r="J23" i="4"/>
  <c r="J29" i="4" s="1"/>
  <c r="H23" i="4"/>
  <c r="H29" i="4" s="1"/>
  <c r="G23" i="4"/>
  <c r="G29" i="4" s="1"/>
  <c r="F23" i="4"/>
  <c r="F29" i="4" s="1"/>
  <c r="E23" i="4"/>
  <c r="E29" i="4" s="1"/>
  <c r="D23" i="4"/>
  <c r="D29" i="4" s="1"/>
  <c r="C23" i="4"/>
  <c r="C29" i="4" s="1"/>
  <c r="P22" i="4"/>
  <c r="I22" i="4"/>
  <c r="P21" i="4"/>
  <c r="I21" i="4"/>
  <c r="P20" i="4"/>
  <c r="I20" i="4"/>
  <c r="P19" i="4"/>
  <c r="I19" i="4"/>
  <c r="P18" i="4"/>
  <c r="I18" i="4"/>
  <c r="P17" i="4"/>
  <c r="I17" i="4"/>
  <c r="Q17" i="4" s="1"/>
  <c r="P16" i="4"/>
  <c r="I16" i="4"/>
  <c r="P15" i="4"/>
  <c r="I15" i="4"/>
  <c r="Q15" i="4" s="1"/>
  <c r="P14" i="4"/>
  <c r="I14" i="4"/>
  <c r="Q14" i="4" s="1"/>
  <c r="P13" i="4"/>
  <c r="I13" i="4"/>
  <c r="P12" i="4"/>
  <c r="I12" i="4"/>
  <c r="P11" i="4"/>
  <c r="I11" i="4"/>
  <c r="Q11" i="4" s="1"/>
  <c r="P10" i="4"/>
  <c r="I10" i="4"/>
  <c r="Q10" i="4" s="1"/>
  <c r="P9" i="4"/>
  <c r="I9" i="4"/>
  <c r="C79" i="3"/>
  <c r="C78" i="3"/>
  <c r="J59" i="3"/>
  <c r="J30" i="3"/>
  <c r="J24" i="3"/>
  <c r="J19" i="3"/>
  <c r="J20" i="3" s="1"/>
  <c r="J31" i="3" s="1"/>
  <c r="J33" i="3" s="1"/>
  <c r="J35" i="3" s="1"/>
  <c r="C78" i="2"/>
  <c r="C77" i="2"/>
  <c r="J58" i="2"/>
  <c r="J30" i="2"/>
  <c r="J24" i="2"/>
  <c r="J19" i="2"/>
  <c r="J20" i="2" s="1"/>
  <c r="J31" i="2" s="1"/>
  <c r="J33" i="2" s="1"/>
  <c r="J35" i="2" s="1"/>
  <c r="J109" i="1"/>
  <c r="J80" i="1"/>
  <c r="J65" i="1"/>
  <c r="J66" i="1" s="1"/>
  <c r="J67" i="1" s="1"/>
  <c r="J32" i="1"/>
  <c r="J25" i="1"/>
  <c r="J19" i="1"/>
  <c r="J20" i="1" s="1"/>
  <c r="Q22" i="4" l="1"/>
  <c r="Q19" i="4"/>
  <c r="Q16" i="4"/>
  <c r="O29" i="4"/>
  <c r="Q9" i="4"/>
  <c r="Q18" i="4"/>
  <c r="P23" i="4"/>
  <c r="Q25" i="4"/>
  <c r="I28" i="4"/>
  <c r="Q21" i="4"/>
  <c r="I23" i="4"/>
  <c r="Q12" i="4"/>
  <c r="Q20" i="4"/>
  <c r="Q13" i="4"/>
  <c r="J26" i="1"/>
  <c r="J28" i="1" s="1"/>
  <c r="J39" i="1" s="1"/>
  <c r="G40" i="3"/>
  <c r="J40" i="3" s="1"/>
  <c r="G43" i="3"/>
  <c r="J43" i="3" s="1"/>
  <c r="G39" i="3"/>
  <c r="J39" i="3" s="1"/>
  <c r="G42" i="3"/>
  <c r="J42" i="3" s="1"/>
  <c r="G38" i="3"/>
  <c r="J38" i="3" s="1"/>
  <c r="G41" i="3"/>
  <c r="J41" i="3" s="1"/>
  <c r="J81" i="1"/>
  <c r="G41" i="2"/>
  <c r="J41" i="2" s="1"/>
  <c r="G40" i="2"/>
  <c r="J40" i="2" s="1"/>
  <c r="G38" i="2"/>
  <c r="J38" i="2" s="1"/>
  <c r="G39" i="2"/>
  <c r="J39" i="2" s="1"/>
  <c r="G42" i="2"/>
  <c r="J42" i="2" s="1"/>
  <c r="P29" i="4"/>
  <c r="Q24" i="4"/>
  <c r="J44" i="3" l="1"/>
  <c r="J45" i="3" s="1"/>
  <c r="J47" i="3" s="1"/>
  <c r="Q28" i="4"/>
  <c r="Q23" i="4"/>
  <c r="Q29" i="4" s="1"/>
  <c r="Q32" i="4" s="1"/>
  <c r="I29" i="4"/>
  <c r="J83" i="1"/>
  <c r="J84" i="1" s="1"/>
  <c r="J86" i="1" s="1"/>
  <c r="G93" i="1" s="1"/>
  <c r="J93" i="1" s="1"/>
  <c r="J43" i="2"/>
  <c r="J48" i="3"/>
  <c r="J50" i="3" s="1"/>
  <c r="J52" i="3" s="1"/>
  <c r="H45" i="3"/>
  <c r="G90" i="1" l="1"/>
  <c r="J90" i="1" s="1"/>
  <c r="G91" i="1"/>
  <c r="J91" i="1" s="1"/>
  <c r="G92" i="1"/>
  <c r="J92" i="1" s="1"/>
  <c r="G89" i="1"/>
  <c r="J89" i="1" s="1"/>
  <c r="J60" i="3"/>
  <c r="J54" i="3"/>
  <c r="J44" i="2"/>
  <c r="J46" i="2" s="1"/>
  <c r="H44" i="2"/>
  <c r="J94" i="1" l="1"/>
  <c r="I95" i="1" s="1"/>
  <c r="J95" i="1" s="1"/>
  <c r="J97" i="1" s="1"/>
  <c r="J99" i="1" s="1"/>
  <c r="J47" i="2"/>
  <c r="J49" i="2"/>
  <c r="J51" i="2" s="1"/>
  <c r="J98" i="1" l="1"/>
  <c r="J100" i="1" s="1"/>
  <c r="J102" i="1" s="1"/>
  <c r="J110" i="1" s="1"/>
  <c r="J59" i="2"/>
  <c r="J53" i="2"/>
</calcChain>
</file>

<file path=xl/sharedStrings.xml><?xml version="1.0" encoding="utf-8"?>
<sst xmlns="http://schemas.openxmlformats.org/spreadsheetml/2006/main" count="429" uniqueCount="256">
  <si>
    <t>पूर्व में लागू विकल्‍प के अनुसार 2024-25</t>
  </si>
  <si>
    <t>U/S 192 (2B)                                                                                                                                                            IN LIU OF FORM No. 12-C</t>
  </si>
  <si>
    <t>STATEMENT OF INCOME TAX FOR THE PURPOSE OF TDS</t>
  </si>
  <si>
    <t>नोट- यह प्रपत्र सम्‍पूर्ण नहीं अपूर्ण है, अधिक व पूर्ण जानकारी हेतु अपने अधिवक्‍ता, सी0ए0 या आयकर विभाग से संपर्क करें</t>
  </si>
  <si>
    <t>31 मार्च 2025 को खत्‍म होने वाले वर्ष के लिए</t>
  </si>
  <si>
    <t>वित्‍त वर्ष 2024-25                                          मूल्‍यांकन वर्ष 2025-26</t>
  </si>
  <si>
    <t>कर्मचारी का नाम</t>
  </si>
  <si>
    <t>:</t>
  </si>
  <si>
    <t>पद</t>
  </si>
  <si>
    <t>PATWARI</t>
  </si>
  <si>
    <t>कार्यालय का पता</t>
  </si>
  <si>
    <t>निवासी पता</t>
  </si>
  <si>
    <t>आयकर हेतु पैन नंबर/परमानेंट खाता नंबर</t>
  </si>
  <si>
    <t>वर्ग (अ0ज0/अ0ज0जा0/पि0व0/सामान्‍य)</t>
  </si>
  <si>
    <t>आय</t>
  </si>
  <si>
    <t>a) वेतन</t>
  </si>
  <si>
    <t>(Pay+DA+ADA+CCA+HRA+IR)</t>
  </si>
  <si>
    <t>b) बकाया वेतन</t>
  </si>
  <si>
    <t>c) अवकाश का नगदीकरण</t>
  </si>
  <si>
    <t>d) अन्‍य परिलब्धियां</t>
  </si>
  <si>
    <t>योग (a+b+c+d)</t>
  </si>
  <si>
    <t>छूट: मानक कटौती</t>
  </si>
  <si>
    <t>- 50000</t>
  </si>
  <si>
    <t>(1)</t>
  </si>
  <si>
    <t>मकान किराया भत्‍ता छूट (मकान किराया रसीद की फोटोकॉपी लगायें)</t>
  </si>
  <si>
    <t>(a) मकान किराया भत्‍ता</t>
  </si>
  <si>
    <t>(b) वेतन + मंहगाई भत्‍ते के 10% से अधिक दिया गया किराया</t>
  </si>
  <si>
    <t>(c)  वेतन + मंहगाई भत्‍ते के 40%</t>
  </si>
  <si>
    <t>उपरोक्‍त में जो कम हो उसे घटाएं</t>
  </si>
  <si>
    <t>(2)</t>
  </si>
  <si>
    <t>कर योग्‍य सकल वेतन</t>
  </si>
  <si>
    <t>(3)</t>
  </si>
  <si>
    <t>वृत्तिकर कटौती</t>
  </si>
  <si>
    <t>(4)</t>
  </si>
  <si>
    <t>कर योग्‍य वेतन</t>
  </si>
  <si>
    <t>(3)-(4)</t>
  </si>
  <si>
    <t>गृह संपत्ति से कर योग्‍य आय</t>
  </si>
  <si>
    <t>(6)</t>
  </si>
  <si>
    <t>पूंजीगत लाभ</t>
  </si>
  <si>
    <t>(a) अल्‍पकालिक</t>
  </si>
  <si>
    <t>(b) दीर्घकालिक</t>
  </si>
  <si>
    <t>योग</t>
  </si>
  <si>
    <t>(7)</t>
  </si>
  <si>
    <t>अन्‍य स्‍त्रोतों से आय</t>
  </si>
  <si>
    <t>a) परीक्षा पारिश्रमिक</t>
  </si>
  <si>
    <t>b) पुराने राष्‍ट्रीय बचत प्रमाणपत्र पर ब्‍याज</t>
  </si>
  <si>
    <t>c) अन्‍य ब्‍याज रसीद</t>
  </si>
  <si>
    <t>d) म्‍युचुअल फंण पर लाभांश</t>
  </si>
  <si>
    <t>कर योग्‍य कुल आय</t>
  </si>
  <si>
    <t>(5)+(6)+(7)+(8)</t>
  </si>
  <si>
    <t>अनुभाग 24(b) के अंतर्गत कटौतियां &lt;स्‍वयं के रहवास हेतु&gt;</t>
  </si>
  <si>
    <t>यदि 31/03/1999 के पूर्व ऋण‍ लिया हो तो जिस वर्ष में ऋण लिया है उसके 5 वित्‍त वर्ष के अन्‍दर गृह निर्माण/कब्‍जा कर लेने पर ब्‍याज की अधिकतम छूट रु 30,000/-</t>
  </si>
  <si>
    <t>यदि 31/03/1999 के पश्‍चात् ऋण‍ लिया हो तो जिस वर्ष में ऋण लिया है उसके 5 वित्‍त वर्ष के अन्‍दर गृह निर्माण/कब्‍जा कर लेने पर ब्‍याज की अधिकतम छूट रु 2,00,000/-</t>
  </si>
  <si>
    <t>अध्‍याय VI के अंतर्गत कटौतियां</t>
  </si>
  <si>
    <t>अनुभाग 80 C के अंतर्गत</t>
  </si>
  <si>
    <t>a) सामान्‍य भविष्‍य निधि/डी0पी0एफ0/पेंशन अंशदान</t>
  </si>
  <si>
    <t>NPS</t>
  </si>
  <si>
    <t>b) समूह बीमा योजना/ पारिवारिक लाभ निधि प्रीमियम</t>
  </si>
  <si>
    <t>c) स्वीकृत सुपर एन्युएशन फंड में अंशदान</t>
  </si>
  <si>
    <t>d) जीवन बीमा निगम प्रीमियम</t>
  </si>
  <si>
    <t>e) किन्‍ही 2 बच्‍चों के विद्यालय/महाविद्यालय की ट्यूशन फीस</t>
  </si>
  <si>
    <t>f) नई राष्‍ट्रीय बचत प्रमाणपत्र खरीदी हो</t>
  </si>
  <si>
    <t>g) सामान्‍य भविष्‍य निधि/पी0पी0एफ0</t>
  </si>
  <si>
    <t>h) सुकन्‍या समृद्धि योजना</t>
  </si>
  <si>
    <t>i) अनुसूचित म्यूचुअल फंड द्वारा स्थापित पेंशन फंड में जमा</t>
  </si>
  <si>
    <t>j) पुराने राष्‍ट्रीय बचत प्रमाणपत्र के ब्‍याज का पुन: निवेश</t>
  </si>
  <si>
    <t>k) मूलधन का दोबारा भुगतान</t>
  </si>
  <si>
    <t>l) ईकाई लिंक बीमा योजना/धन रक्षा/जीवन धारा/जीवन अक्षय</t>
  </si>
  <si>
    <t>m) विनिर्दिष्‍ट म्‍युचुअल फंड</t>
  </si>
  <si>
    <t>o) नेशनल बैंक फॉर एग्रीकल्चर एंड रूरल डेवलपमेंट द्वारा जारी बांडों की सदस्यता</t>
  </si>
  <si>
    <t>p) वरिष्ठ नागरिक बचत योजना 2004</t>
  </si>
  <si>
    <t>q) अन्‍य</t>
  </si>
  <si>
    <t>अनुभाग 80CCC के अंतर्गत- किसी बीमा निगम की पेंशन निधि पॉलिसी में जमा राशि</t>
  </si>
  <si>
    <t>अनुभाग 80CCD के अंतर्गत- राष्ट्रीय पेंशन योजना में योगदान के संबंध में कटौती</t>
  </si>
  <si>
    <t>योग (कुल 11)</t>
  </si>
  <si>
    <t>अनुभाग 80CCD के अंतर्गत- 11 का योग अथवा रु 150,000/- जो कम हो लिखें</t>
  </si>
  <si>
    <t>अनुभाग 24(b) एवं 80CCE के अंतर्गत छूट (10 और 12 का योग)</t>
  </si>
  <si>
    <t xml:space="preserve">अनुभाग 80CCD(1b) नेशनल पेंशन स्‍कीम (NPS) में छूट अंशदान अधिकतम 50,000/- </t>
  </si>
  <si>
    <t>U/S 80 D</t>
  </si>
  <si>
    <t>चिकित्‍सा बीमा प्रीमियम 25,000/- तक एवं वरिष्‍ठ नागरिक 50,000/-</t>
  </si>
  <si>
    <t>U/S 80 DD</t>
  </si>
  <si>
    <t xml:space="preserve">आश्रिम विकलांग पर चिकित्‍सा व्‍यय निवेश इत्‍यादि 75,000/- </t>
  </si>
  <si>
    <t>U/S 80 DDB</t>
  </si>
  <si>
    <t>पुरानी/दीर्घकालिक/विशिष्‍ट बीमारी पर व्‍यय 40,000/- तक</t>
  </si>
  <si>
    <t>U/S 80 E</t>
  </si>
  <si>
    <t>स्‍वंय, पति या पत्नि , बच्‍चों की उच्‍च शिक्षा (पूर्णकालिक) के लिए</t>
  </si>
  <si>
    <t>U/S 80 EEA</t>
  </si>
  <si>
    <t>नये मकान 01/04/2019 के बाद की खरीदी पर लिये ऋण के ब्‍याज पर छूट 1.50 तक</t>
  </si>
  <si>
    <t>U/S 80 G</t>
  </si>
  <si>
    <t xml:space="preserve">आयकर विभाग द्वारा अनुमोदित संस्‍थाओं को दान </t>
  </si>
  <si>
    <t>U/S 80 GG</t>
  </si>
  <si>
    <t>Employee who is not receipt of HRA &amp; Pays Rent for accomodation</t>
  </si>
  <si>
    <t>U/S 80 U</t>
  </si>
  <si>
    <t xml:space="preserve">पूर्ण दृष्टिहीन/स्‍थाई शारीरिक/मानसिक विकलांग निर्धारितों को छूट 75,000/- </t>
  </si>
  <si>
    <t>U/S 80 TTA</t>
  </si>
  <si>
    <t>सेविंग बैंक की ब्‍याज पर रू 10,000/-</t>
  </si>
  <si>
    <t>U/S 80 TTB</t>
  </si>
  <si>
    <t>वरिष्‍ठ नागरिकों को सेविंग FRD/RD पर ब्‍याज 50,000 तक छूट</t>
  </si>
  <si>
    <t>अन्‍य कटौती</t>
  </si>
  <si>
    <t>योग (कुल 14)</t>
  </si>
  <si>
    <t>कटौतियों का योग</t>
  </si>
  <si>
    <t>(13 + 14)</t>
  </si>
  <si>
    <t>शुद्ध कर योग्‍य आय</t>
  </si>
  <si>
    <t>(9-15)</t>
  </si>
  <si>
    <t>शुद्ध कर योग्‍य आय की राशि निकटम 10-/ तक पूर्णांकित</t>
  </si>
  <si>
    <t>शुद्ध कृषि आय: कर दर के लिए (परिभाषित प्रावधानों के अधीन)</t>
  </si>
  <si>
    <t>कर गणना हेतु आय का योग</t>
  </si>
  <si>
    <t>योग (17 + 18)</t>
  </si>
  <si>
    <t>आय की गणना 'पुरुष या महिला दर एक समान है'</t>
  </si>
  <si>
    <t>से 300000 तक</t>
  </si>
  <si>
    <t>कुछ नहीं</t>
  </si>
  <si>
    <t>से 7 लाख तक</t>
  </si>
  <si>
    <t>से 10 लाख तक</t>
  </si>
  <si>
    <t>से 12 लाख तक</t>
  </si>
  <si>
    <t>से 15 लाख तक</t>
  </si>
  <si>
    <t>से अधिक</t>
  </si>
  <si>
    <t>योग (20)</t>
  </si>
  <si>
    <t>घटाएं: अनुभाग 87A के अंतर्गत आयकर राशि या रु 12500/- जो भी कम हो</t>
  </si>
  <si>
    <t>(सिर्फ रु 5 लाख तक की कर योग्‍य आय होने पर)</t>
  </si>
  <si>
    <t>देयकर</t>
  </si>
  <si>
    <t xml:space="preserve">शिक्षा उपकर </t>
  </si>
  <si>
    <t>(22 का 4%)</t>
  </si>
  <si>
    <t xml:space="preserve">उच्‍च शिक्षा उपकर </t>
  </si>
  <si>
    <t>(22 का 1%)</t>
  </si>
  <si>
    <t>योग (23+24) कुल आयकर</t>
  </si>
  <si>
    <t>अनुभाग 89 के अंतर्गत राहत (बकाया राशि के कर का अंतर)</t>
  </si>
  <si>
    <t>शुद्ध देयकर (24+25)</t>
  </si>
  <si>
    <t>(24 + 25)</t>
  </si>
  <si>
    <t>अब तक काटा गया कर</t>
  </si>
  <si>
    <t>आगामी माह से शेष कर कटौती</t>
  </si>
  <si>
    <t>1) दिसम्‍बर 2024</t>
  </si>
  <si>
    <t>2) जनवरी 2025</t>
  </si>
  <si>
    <t>3) फरवरी 2025</t>
  </si>
  <si>
    <t>4) मार्च 2025</t>
  </si>
  <si>
    <t>कुल कटौती</t>
  </si>
  <si>
    <t>शेष</t>
  </si>
  <si>
    <t>सत्‍यापन</t>
  </si>
  <si>
    <t>मैं, एतद् द्वारा घोषित करता हूं कि उपरोक्‍त जानकारी सत्‍य एवम पूर्ण है एवं मैं आय कर विवरणी भरने एवं कर चुकाने हेतु पूर्व में लागू विकल्‍प का चयन स्‍वेच्‍छा से करता हूं</t>
  </si>
  <si>
    <t>स्‍थान</t>
  </si>
  <si>
    <t>पूरा नाम:</t>
  </si>
  <si>
    <t>दिनांक</t>
  </si>
  <si>
    <t>पद:</t>
  </si>
  <si>
    <t>बजट 2020 में घोषित नये विकल्‍प के आधार पर</t>
  </si>
  <si>
    <r>
      <t xml:space="preserve">U/S 192 (2B)                                                                                                                                                            IN LIU OF FORM    </t>
    </r>
    <r>
      <rPr>
        <b/>
        <sz val="10"/>
        <rFont val="Arial"/>
        <family val="2"/>
      </rPr>
      <t xml:space="preserve"> ITS</t>
    </r>
  </si>
  <si>
    <t>Income Tax Act 1961</t>
  </si>
  <si>
    <t>आयकर स्‍त्रोत कटौती के बावत आय का प्राक्‍कथन</t>
  </si>
  <si>
    <t>12C</t>
  </si>
  <si>
    <t>नोट- यह प्रपत्र सम्‍पूर्ण नहीं है, सामान्‍य प्रविष्टियों का सहायक प्रपत्र मात्र है। अधिक व पूर्ण जानकारी हेतु अपने संबंधित विभाग, वकील, सी.ए. से संपर्क करें</t>
  </si>
  <si>
    <t>(To be submitted in November 2024 by Assessee- Employee to his Employer for salary upto March 2025 i.e. for Fin. Year 2024-25 for employmees having gross receipts of more than Rs. 2,50,000?- in the financial year irrespective of deduction or exemption)</t>
  </si>
  <si>
    <r>
      <t xml:space="preserve">Year Ending 31/03/2025                          </t>
    </r>
    <r>
      <rPr>
        <b/>
        <sz val="12"/>
        <rFont val="Arial"/>
        <family val="2"/>
      </rPr>
      <t>Financial Year 2024-25</t>
    </r>
    <r>
      <rPr>
        <b/>
        <sz val="9"/>
        <rFont val="Arial"/>
        <family val="2"/>
      </rPr>
      <t xml:space="preserve">                         Assessment Year 2025-26</t>
    </r>
  </si>
  <si>
    <t>Mobile Number</t>
  </si>
  <si>
    <t>Adhaar Number      :</t>
  </si>
  <si>
    <t>I.T. PAN no. / Perm A/C No.             :</t>
  </si>
  <si>
    <t>a) वेतन से आय</t>
  </si>
  <si>
    <t>Arrears of Pay</t>
  </si>
  <si>
    <t>c) छुट्टी का नगदीकरण / Encashment of Leave</t>
  </si>
  <si>
    <t>d) अन्‍य परिलब्धियां / Other perquisites</t>
  </si>
  <si>
    <t>छूट: मानक कटौती/Standard Deduction</t>
  </si>
  <si>
    <t xml:space="preserve"> (1) :</t>
  </si>
  <si>
    <t>गृह संपत्ति से कर योग्‍य आय / Taxable Income from House Property</t>
  </si>
  <si>
    <t xml:space="preserve"> (2) :</t>
  </si>
  <si>
    <t>(a) अल्‍पकालिक Short Term</t>
  </si>
  <si>
    <t>(3a) :</t>
  </si>
  <si>
    <t>Capital Gains</t>
  </si>
  <si>
    <t>(b) दीर्घकालिक Long Term</t>
  </si>
  <si>
    <t>(3b) :</t>
  </si>
  <si>
    <t xml:space="preserve"> (3) :</t>
  </si>
  <si>
    <t>अन्‍य स्‍त्रोतों से आय / Income from other Sources</t>
  </si>
  <si>
    <t xml:space="preserve"> (4) :</t>
  </si>
  <si>
    <t>कर योग्‍य कुल आय / Total Taxable Income</t>
  </si>
  <si>
    <t>(1)+(2)+(3)+(4)</t>
  </si>
  <si>
    <t xml:space="preserve"> (5) :</t>
  </si>
  <si>
    <t xml:space="preserve"> (6) :</t>
  </si>
  <si>
    <t xml:space="preserve"> (7) :</t>
  </si>
  <si>
    <t>योग (6 + 7)</t>
  </si>
  <si>
    <t xml:space="preserve"> (8) :</t>
  </si>
  <si>
    <t>से 6 लाख तक</t>
  </si>
  <si>
    <t>से 9 लाख तक</t>
  </si>
  <si>
    <t xml:space="preserve"> (9) :</t>
  </si>
  <si>
    <t>घटाएं: यदि व्‍यक्ति की आय 7 लाख तक है तो उसे u/s 87a के अंतर्गत 25000/- तक की छूट प्राप्‍त होगी, उसका कर शून्‍य हो जाएगा</t>
  </si>
  <si>
    <t>देय आय कर Income Tax Payable (Total of Col. 9)</t>
  </si>
  <si>
    <t xml:space="preserve"> (10) :</t>
  </si>
  <si>
    <t>शिक्षा एवं उच्‍च शिक्षा उपकर  Education Hr Edu. Cess (4% of Col 10)</t>
  </si>
  <si>
    <t xml:space="preserve"> (11) :</t>
  </si>
  <si>
    <t>कुल आयकर Total Income Tax</t>
  </si>
  <si>
    <t>योग (10 + 11)</t>
  </si>
  <si>
    <t xml:space="preserve"> (12) :</t>
  </si>
  <si>
    <t xml:space="preserve"> (13) :</t>
  </si>
  <si>
    <t>शुद्ध देयकर Net Income Tax Payable</t>
  </si>
  <si>
    <t>योग (12 + 13)</t>
  </si>
  <si>
    <t xml:space="preserve"> (14) :</t>
  </si>
  <si>
    <t>अब तक काटा गया कर Tax already deducted</t>
  </si>
  <si>
    <t xml:space="preserve"> (15) :</t>
  </si>
  <si>
    <t>आगामी माह से शेष कर कटौती Balance tax to be deducted from salary (14 - 15)</t>
  </si>
  <si>
    <t xml:space="preserve"> (16) :</t>
  </si>
  <si>
    <t>पृष्‍ठ 2/2</t>
  </si>
  <si>
    <t>Form ITS - 12-C</t>
  </si>
  <si>
    <t>AY 2025-26</t>
  </si>
  <si>
    <t>विकल्‍प की घोषणा तथा सत्‍यापन</t>
  </si>
  <si>
    <t>मैं घोषित करता हूं कि मैं अपनी आय के प्रकरण में आयकर विवरणी भरने एवं कर चुकाने हेतु वर्तमान आयकर निर्धारण वर्ष हेतु लागू पूर्ववत विकल्‍प / बजट सत्र 2022 में घोषित नए विकल्‍प का चयन स्‍वेच्‍छा से करता हूँ।</t>
  </si>
  <si>
    <t>जो लागू न हो काट दें।</t>
  </si>
  <si>
    <t>- 75000</t>
  </si>
  <si>
    <t>से 400000 तक</t>
  </si>
  <si>
    <t>से 8 लाख तक</t>
  </si>
  <si>
    <t>से 16 लाख तक</t>
  </si>
  <si>
    <t>से 20 लाख तक</t>
  </si>
  <si>
    <t>से 24 लाख तक</t>
  </si>
  <si>
    <t>घटाएं: यदि व्‍यक्ति की आय 12 लाख तक है तो उसे u/s 87a के अंतर्गत 60000/- तक की छूट प्राप्‍त होगी, उसका कर शून्‍य हो जाएगा</t>
  </si>
  <si>
    <t>मैं घोषित करता हूं कि मैं अपनी आय के प्रकरण में आयकर विवरणी भरने एवं कर चुकाने हेतु वर्तमान आयकर निर्धारण वर्ष हेतु लागू पूर्ववत विकल्‍प / बजट सत्र 2025 में घोषित नए विकल्‍प का चयन स्‍वेच्‍छा से करता हूँ।</t>
  </si>
  <si>
    <t>मासिक संक्षिप्‍त लेखा (1-4-2024 से 31-03-2025 तक)</t>
  </si>
  <si>
    <t>NAME OF EMPLOYEE</t>
  </si>
  <si>
    <t>EMPLOYEE CODE</t>
  </si>
  <si>
    <t>DESIGNATION</t>
  </si>
  <si>
    <t>PAN NO</t>
  </si>
  <si>
    <t>OFFICE ADDRESS</t>
  </si>
  <si>
    <t>RESIDENCE ADDRESS</t>
  </si>
  <si>
    <t>क्र0</t>
  </si>
  <si>
    <t>माह</t>
  </si>
  <si>
    <t>GROSS SALARY</t>
  </si>
  <si>
    <t>DEDUDCTION</t>
  </si>
  <si>
    <t>मूल वेतन</t>
  </si>
  <si>
    <t>नगर क्ष‍ति भत्‍ता</t>
  </si>
  <si>
    <t>मकान भाडा भत्‍ता</t>
  </si>
  <si>
    <t>अन्‍य</t>
  </si>
  <si>
    <t>कटोत्रा</t>
  </si>
  <si>
    <t>वेतन बैंड</t>
  </si>
  <si>
    <t>ग्रेड वेतन</t>
  </si>
  <si>
    <t>महंगाई भत्‍ता</t>
  </si>
  <si>
    <t>vhicle rent fee</t>
  </si>
  <si>
    <t>HRR</t>
  </si>
  <si>
    <t>GIS</t>
  </si>
  <si>
    <t>वृत्ति कर</t>
  </si>
  <si>
    <t>आयकर</t>
  </si>
  <si>
    <t>DPF</t>
  </si>
  <si>
    <t>शुद्ध वेतन</t>
  </si>
  <si>
    <t>सितंबर
04-12-2024</t>
  </si>
  <si>
    <t>फरवरी
04-04-2024</t>
  </si>
  <si>
    <t>मार्च
23-04-2024</t>
  </si>
  <si>
    <t>अप्रैल
30-04-2024</t>
  </si>
  <si>
    <t>मई
29-05-2024</t>
  </si>
  <si>
    <t>जून
27-06-2024</t>
  </si>
  <si>
    <t>जुलाई
30-07-2024</t>
  </si>
  <si>
    <t>अगस्‍त
29-08-2024</t>
  </si>
  <si>
    <t>सितंबर
30-09-2024</t>
  </si>
  <si>
    <t>अक्‍टूबर
28-10-2024</t>
  </si>
  <si>
    <t>नवंबर
27-11-2024</t>
  </si>
  <si>
    <t>दिसंबर
27-12-2024</t>
  </si>
  <si>
    <t>जनवरी
04-02-2025</t>
  </si>
  <si>
    <t>फरवरी
01-03-2025</t>
  </si>
  <si>
    <t>योग 1 से 12 तक</t>
  </si>
  <si>
    <t>एरियर्स-1 
DA- 16/08/24</t>
  </si>
  <si>
    <t>एरियर्स-2 
DA- 30/09/24</t>
  </si>
  <si>
    <t>एरियर्स-3
01/08/2024</t>
  </si>
  <si>
    <t>एरियर्स-4
11/02/2025</t>
  </si>
  <si>
    <t>योग 14+15+16</t>
  </si>
  <si>
    <t>महायोग 13+17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</si>
</sst>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b/>
      <sz val="10"/>
      <name val="Arial"/>
      <family val="2"/>
    </font>
    <font>
      <b/>
      <sz val="7"/>
      <name val="Arial"/>
      <family val="2"/>
    </font>
    <font>
      <b/>
      <sz val="9"/>
      <name val="Arial"/>
      <family val="2"/>
    </font>
    <font>
      <sz val="9"/>
      <name val="Arial"/>
      <family val="2"/>
    </font>
    <font>
      <b/>
      <sz val="9"/>
      <color indexed="10"/>
      <name val="Arial"/>
      <family val="2"/>
    </font>
    <font>
      <b/>
      <sz val="9"/>
      <color theme="1"/>
      <name val="Arial"/>
      <family val="2"/>
    </font>
    <font>
      <u/>
      <sz val="9"/>
      <name val="Arial"/>
      <family val="2"/>
    </font>
    <font>
      <b/>
      <u/>
      <sz val="9"/>
      <name val="Arial"/>
      <family val="2"/>
    </font>
    <font>
      <u/>
      <sz val="10"/>
      <name val="Arial"/>
      <family val="2"/>
    </font>
    <font>
      <sz val="10"/>
      <color indexed="10"/>
      <name val="Arial"/>
      <family val="2"/>
    </font>
    <font>
      <sz val="10"/>
      <color rgb="FFFF0000"/>
      <name val="Arial"/>
      <family val="2"/>
    </font>
    <font>
      <b/>
      <u/>
      <sz val="10"/>
      <name val="Arial"/>
      <family val="2"/>
    </font>
    <font>
      <sz val="10"/>
      <color indexed="14"/>
      <name val="Arial"/>
      <family val="2"/>
    </font>
    <font>
      <sz val="8"/>
      <name val="Arial"/>
      <family val="2"/>
    </font>
    <font>
      <b/>
      <u/>
      <sz val="10"/>
      <color indexed="10"/>
      <name val="Arial"/>
      <family val="2"/>
    </font>
    <font>
      <b/>
      <sz val="10"/>
      <color indexed="10"/>
      <name val="Arial"/>
      <family val="2"/>
    </font>
    <font>
      <b/>
      <sz val="12"/>
      <name val="Arial"/>
      <family val="2"/>
    </font>
    <font>
      <b/>
      <u/>
      <sz val="12"/>
      <name val="Arial"/>
      <family val="2"/>
    </font>
    <font>
      <b/>
      <sz val="12"/>
      <name val="Arial Narrow"/>
      <family val="2"/>
    </font>
    <font>
      <b/>
      <sz val="11"/>
      <name val="Arial"/>
      <family val="2"/>
    </font>
    <font>
      <b/>
      <sz val="8"/>
      <name val="Arial"/>
      <family val="2"/>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1">
    <xf numFmtId="0" fontId="0" fillId="0" borderId="0" xfId="0"/>
    <xf numFmtId="0" fontId="1" fillId="0" borderId="0" xfId="1" applyProtection="1">
      <protection hidden="1"/>
    </xf>
    <xf numFmtId="0" fontId="4" fillId="0" borderId="1" xfId="1" applyFont="1" applyBorder="1" applyAlignment="1" applyProtection="1">
      <alignment horizontal="left"/>
      <protection hidden="1"/>
    </xf>
    <xf numFmtId="0" fontId="4" fillId="0" borderId="1" xfId="1" applyFont="1" applyBorder="1" applyAlignment="1" applyProtection="1">
      <alignment horizontal="right"/>
      <protection hidden="1"/>
    </xf>
    <xf numFmtId="0" fontId="5" fillId="0" borderId="1" xfId="1" applyFont="1" applyBorder="1" applyProtection="1">
      <protection hidden="1"/>
    </xf>
    <xf numFmtId="0" fontId="6" fillId="0" borderId="1" xfId="1" applyFont="1" applyBorder="1" applyAlignment="1" applyProtection="1">
      <alignment horizontal="left"/>
      <protection locked="0" hidden="1"/>
    </xf>
    <xf numFmtId="0" fontId="4" fillId="0" borderId="1" xfId="1" applyFont="1" applyBorder="1" applyAlignment="1" applyProtection="1">
      <alignment horizontal="left"/>
      <protection locked="0" hidden="1"/>
    </xf>
    <xf numFmtId="0" fontId="4" fillId="0" borderId="1" xfId="1" applyFont="1" applyBorder="1" applyProtection="1">
      <protection hidden="1"/>
    </xf>
    <xf numFmtId="0" fontId="8" fillId="0" borderId="1" xfId="1" applyFont="1" applyBorder="1" applyProtection="1">
      <protection hidden="1"/>
    </xf>
    <xf numFmtId="0" fontId="9" fillId="0" borderId="1" xfId="1" applyFont="1" applyBorder="1" applyProtection="1">
      <protection hidden="1"/>
    </xf>
    <xf numFmtId="0" fontId="2" fillId="0" borderId="1" xfId="1" applyFont="1" applyBorder="1" applyProtection="1">
      <protection hidden="1"/>
    </xf>
    <xf numFmtId="0" fontId="1" fillId="0" borderId="1" xfId="1" applyBorder="1" applyProtection="1">
      <protection hidden="1"/>
    </xf>
    <xf numFmtId="0" fontId="10" fillId="0" borderId="1" xfId="1" applyFont="1" applyBorder="1" applyProtection="1">
      <protection hidden="1"/>
    </xf>
    <xf numFmtId="0" fontId="9" fillId="0" borderId="1" xfId="1" applyFont="1" applyBorder="1" applyAlignment="1" applyProtection="1">
      <alignment horizontal="center" vertical="center"/>
      <protection hidden="1"/>
    </xf>
    <xf numFmtId="0" fontId="1" fillId="0" borderId="1" xfId="1" applyBorder="1" applyAlignment="1" applyProtection="1">
      <alignment horizontal="center" vertical="center"/>
      <protection hidden="1"/>
    </xf>
    <xf numFmtId="0" fontId="1" fillId="0" borderId="1" xfId="1" applyBorder="1" applyAlignment="1" applyProtection="1">
      <alignment horizontal="center" vertical="center"/>
      <protection locked="0"/>
    </xf>
    <xf numFmtId="0" fontId="2" fillId="0" borderId="1" xfId="1" applyFont="1" applyBorder="1" applyAlignment="1" applyProtection="1">
      <alignment horizontal="center"/>
      <protection hidden="1"/>
    </xf>
    <xf numFmtId="0" fontId="2" fillId="0" borderId="1" xfId="1" applyFont="1" applyBorder="1" applyAlignment="1" applyProtection="1">
      <alignment horizontal="center" vertical="center"/>
      <protection hidden="1"/>
    </xf>
    <xf numFmtId="0" fontId="1" fillId="0" borderId="1" xfId="1" quotePrefix="1" applyBorder="1" applyAlignment="1" applyProtection="1">
      <alignment horizontal="right"/>
      <protection hidden="1"/>
    </xf>
    <xf numFmtId="0" fontId="2" fillId="0" borderId="1" xfId="1" quotePrefix="1" applyFont="1" applyBorder="1" applyProtection="1">
      <protection hidden="1"/>
    </xf>
    <xf numFmtId="0" fontId="2" fillId="0" borderId="1" xfId="1" applyFont="1" applyBorder="1" applyAlignment="1" applyProtection="1">
      <alignment vertical="top"/>
      <protection hidden="1"/>
    </xf>
    <xf numFmtId="0" fontId="1" fillId="0" borderId="1" xfId="1" applyBorder="1" applyAlignment="1" applyProtection="1">
      <alignment horizontal="left" wrapText="1"/>
      <protection hidden="1"/>
    </xf>
    <xf numFmtId="0" fontId="11" fillId="0" borderId="1" xfId="1" applyFont="1" applyBorder="1" applyProtection="1">
      <protection locked="0"/>
    </xf>
    <xf numFmtId="0" fontId="12" fillId="0" borderId="1" xfId="1" applyFont="1" applyBorder="1" applyAlignment="1" applyProtection="1">
      <alignment horizontal="center" vertical="center"/>
      <protection hidden="1"/>
    </xf>
    <xf numFmtId="0" fontId="11" fillId="0" borderId="1" xfId="1" applyFont="1" applyBorder="1" applyProtection="1">
      <protection hidden="1"/>
    </xf>
    <xf numFmtId="0" fontId="2" fillId="0" borderId="1" xfId="1" applyFont="1" applyBorder="1" applyAlignment="1" applyProtection="1">
      <alignment horizontal="right"/>
      <protection hidden="1"/>
    </xf>
    <xf numFmtId="0" fontId="1" fillId="0" borderId="1" xfId="1" applyBorder="1" applyProtection="1">
      <protection locked="0"/>
    </xf>
    <xf numFmtId="0" fontId="13" fillId="0" borderId="1" xfId="1" applyFont="1" applyBorder="1" applyProtection="1">
      <protection hidden="1"/>
    </xf>
    <xf numFmtId="0" fontId="2" fillId="0" borderId="1" xfId="1" applyFont="1" applyBorder="1" applyAlignment="1" applyProtection="1">
      <alignment horizontal="left"/>
      <protection hidden="1"/>
    </xf>
    <xf numFmtId="0" fontId="2" fillId="0" borderId="1" xfId="1" applyFont="1" applyBorder="1" applyAlignment="1" applyProtection="1">
      <alignment vertical="center"/>
      <protection hidden="1"/>
    </xf>
    <xf numFmtId="0" fontId="14" fillId="0" borderId="1" xfId="1" applyFont="1" applyBorder="1" applyProtection="1">
      <protection hidden="1"/>
    </xf>
    <xf numFmtId="0" fontId="15" fillId="0" borderId="1" xfId="1" applyFont="1" applyBorder="1" applyProtection="1">
      <protection hidden="1"/>
    </xf>
    <xf numFmtId="0" fontId="1" fillId="0" borderId="1" xfId="1" applyBorder="1" applyAlignment="1" applyProtection="1">
      <alignment horizontal="center"/>
      <protection hidden="1"/>
    </xf>
    <xf numFmtId="0" fontId="1" fillId="0" borderId="1" xfId="1" applyBorder="1" applyAlignment="1" applyProtection="1">
      <alignment horizontal="left"/>
      <protection hidden="1"/>
    </xf>
    <xf numFmtId="17" fontId="1" fillId="0" borderId="1" xfId="1" quotePrefix="1" applyNumberFormat="1" applyBorder="1" applyAlignment="1" applyProtection="1">
      <alignment horizontal="center" vertical="center"/>
      <protection hidden="1"/>
    </xf>
    <xf numFmtId="0" fontId="16" fillId="0" borderId="1" xfId="1" applyFont="1" applyBorder="1" applyAlignment="1" applyProtection="1">
      <alignment horizontal="center"/>
      <protection locked="0"/>
    </xf>
    <xf numFmtId="3" fontId="1" fillId="0" borderId="1" xfId="1" applyNumberFormat="1" applyBorder="1" applyAlignment="1" applyProtection="1">
      <alignment horizontal="right" vertical="center"/>
      <protection hidden="1"/>
    </xf>
    <xf numFmtId="3" fontId="1" fillId="0" borderId="1" xfId="1" applyNumberFormat="1" applyBorder="1" applyAlignment="1" applyProtection="1">
      <alignment horizontal="left" vertical="center"/>
      <protection hidden="1"/>
    </xf>
    <xf numFmtId="0" fontId="1" fillId="0" borderId="1" xfId="1" applyBorder="1" applyAlignment="1" applyProtection="1">
      <alignment horizontal="right"/>
      <protection hidden="1"/>
    </xf>
    <xf numFmtId="9" fontId="1" fillId="0" borderId="1" xfId="1" applyNumberFormat="1" applyBorder="1" applyAlignment="1" applyProtection="1">
      <alignment horizontal="right"/>
      <protection hidden="1"/>
    </xf>
    <xf numFmtId="0" fontId="17" fillId="0" borderId="1" xfId="1" applyFont="1" applyBorder="1" applyProtection="1">
      <protection locked="0"/>
    </xf>
    <xf numFmtId="0" fontId="1" fillId="0" borderId="1" xfId="1" applyBorder="1" applyAlignment="1" applyProtection="1">
      <alignment vertical="center"/>
      <protection hidden="1"/>
    </xf>
    <xf numFmtId="0" fontId="18" fillId="0" borderId="1" xfId="1" applyFont="1" applyBorder="1" applyAlignment="1" applyProtection="1">
      <alignment horizontal="center" vertical="center"/>
      <protection hidden="1"/>
    </xf>
    <xf numFmtId="0" fontId="19" fillId="0" borderId="1" xfId="1" applyFont="1" applyBorder="1" applyProtection="1">
      <protection hidden="1"/>
    </xf>
    <xf numFmtId="0" fontId="18" fillId="0" borderId="1" xfId="1" applyFont="1" applyBorder="1" applyProtection="1">
      <protection hidden="1"/>
    </xf>
    <xf numFmtId="0" fontId="2" fillId="0" borderId="1" xfId="1" applyFont="1" applyBorder="1" applyProtection="1">
      <protection locked="0"/>
    </xf>
    <xf numFmtId="0" fontId="20" fillId="0" borderId="1" xfId="1" applyFont="1" applyBorder="1" applyAlignment="1" applyProtection="1">
      <alignment horizontal="center"/>
      <protection hidden="1"/>
    </xf>
    <xf numFmtId="14" fontId="1" fillId="0" borderId="1" xfId="1" applyNumberFormat="1" applyBorder="1" applyAlignment="1" applyProtection="1">
      <alignment horizontal="center" vertical="center"/>
      <protection hidden="1"/>
    </xf>
    <xf numFmtId="0" fontId="2" fillId="0" borderId="0" xfId="1" applyFont="1" applyProtection="1">
      <protection hidden="1"/>
    </xf>
    <xf numFmtId="0" fontId="10" fillId="0" borderId="0" xfId="1" applyFont="1" applyProtection="1">
      <protection hidden="1"/>
    </xf>
    <xf numFmtId="0" fontId="13" fillId="0" borderId="0" xfId="1" applyFont="1" applyProtection="1">
      <protection hidden="1"/>
    </xf>
    <xf numFmtId="0" fontId="21" fillId="0" borderId="1" xfId="1" applyFont="1" applyBorder="1" applyAlignment="1" applyProtection="1">
      <alignment horizontal="right"/>
      <protection hidden="1"/>
    </xf>
    <xf numFmtId="0" fontId="4" fillId="0" borderId="2" xfId="1" applyFont="1" applyBorder="1" applyAlignment="1" applyProtection="1">
      <alignment horizontal="left"/>
      <protection hidden="1"/>
    </xf>
    <xf numFmtId="0" fontId="4" fillId="0" borderId="3" xfId="1" applyFont="1" applyBorder="1" applyAlignment="1" applyProtection="1">
      <alignment horizontal="left"/>
      <protection hidden="1"/>
    </xf>
    <xf numFmtId="0" fontId="17" fillId="0" borderId="1"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hidden="1"/>
    </xf>
    <xf numFmtId="14" fontId="1" fillId="0" borderId="1" xfId="1" applyNumberFormat="1" applyBorder="1" applyProtection="1">
      <protection hidden="1"/>
    </xf>
    <xf numFmtId="0" fontId="0" fillId="0" borderId="0" xfId="0" applyAlignment="1">
      <alignment horizontal="center" vertical="center"/>
    </xf>
    <xf numFmtId="0" fontId="0" fillId="0" borderId="0" xfId="0"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xf>
    <xf numFmtId="0" fontId="25" fillId="0" borderId="1" xfId="0" applyFont="1" applyBorder="1" applyAlignment="1">
      <alignment horizontal="center" vertical="center"/>
    </xf>
    <xf numFmtId="0" fontId="0" fillId="0" borderId="0" xfId="0" applyAlignment="1">
      <alignment horizontal="center"/>
    </xf>
    <xf numFmtId="0" fontId="26" fillId="0" borderId="1" xfId="0" applyFont="1" applyBorder="1" applyAlignment="1">
      <alignment horizontal="center" vertical="center"/>
    </xf>
    <xf numFmtId="0" fontId="4" fillId="0" borderId="1" xfId="1" applyFont="1" applyBorder="1" applyAlignment="1" applyProtection="1">
      <alignment horizontal="left"/>
      <protection hidden="1"/>
    </xf>
    <xf numFmtId="0" fontId="7" fillId="0" borderId="2" xfId="1" applyFont="1" applyBorder="1" applyAlignment="1" applyProtection="1">
      <alignment horizontal="center"/>
      <protection locked="0"/>
    </xf>
    <xf numFmtId="0" fontId="7" fillId="0" borderId="3" xfId="1" applyFont="1" applyBorder="1" applyAlignment="1" applyProtection="1">
      <alignment horizontal="center"/>
      <protection locked="0"/>
    </xf>
    <xf numFmtId="0" fontId="7" fillId="0" borderId="4" xfId="1" applyFont="1" applyBorder="1" applyAlignment="1" applyProtection="1">
      <alignment horizontal="center"/>
      <protection locked="0"/>
    </xf>
    <xf numFmtId="0" fontId="2" fillId="0" borderId="1" xfId="1" applyFont="1" applyBorder="1" applyAlignment="1" applyProtection="1">
      <alignment horizontal="center" wrapText="1"/>
      <protection hidden="1"/>
    </xf>
    <xf numFmtId="0" fontId="3" fillId="0" borderId="1" xfId="1" applyFont="1" applyBorder="1" applyAlignment="1" applyProtection="1">
      <alignment horizontal="right"/>
      <protection hidden="1"/>
    </xf>
    <xf numFmtId="0" fontId="4" fillId="0" borderId="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3" xfId="1" applyFont="1" applyBorder="1" applyAlignment="1" applyProtection="1">
      <alignment horizontal="center"/>
      <protection hidden="1"/>
    </xf>
    <xf numFmtId="0" fontId="4" fillId="0" borderId="4" xfId="1" applyFont="1" applyBorder="1" applyAlignment="1" applyProtection="1">
      <alignment horizontal="center"/>
      <protection hidden="1"/>
    </xf>
    <xf numFmtId="0" fontId="6" fillId="0" borderId="1" xfId="1" applyFont="1" applyBorder="1" applyAlignment="1" applyProtection="1">
      <alignment horizontal="center" vertical="center"/>
      <protection locked="0" hidden="1"/>
    </xf>
    <xf numFmtId="0" fontId="20" fillId="0" borderId="1" xfId="1" applyFont="1" applyBorder="1" applyAlignment="1" applyProtection="1">
      <alignment horizontal="center"/>
      <protection hidden="1"/>
    </xf>
    <xf numFmtId="0" fontId="2" fillId="0" borderId="1" xfId="1" applyFont="1" applyBorder="1" applyAlignment="1" applyProtection="1">
      <alignment horizontal="center"/>
      <protection hidden="1"/>
    </xf>
    <xf numFmtId="0" fontId="2" fillId="0" borderId="2" xfId="1" applyFont="1" applyBorder="1" applyAlignment="1" applyProtection="1">
      <alignment horizontal="center"/>
      <protection hidden="1"/>
    </xf>
    <xf numFmtId="0" fontId="2" fillId="0" borderId="4" xfId="1" applyFont="1" applyBorder="1" applyAlignment="1" applyProtection="1">
      <alignment horizontal="center"/>
      <protection hidden="1"/>
    </xf>
    <xf numFmtId="0" fontId="2" fillId="0" borderId="1" xfId="1" applyFont="1" applyBorder="1" applyAlignment="1" applyProtection="1">
      <alignment horizontal="left"/>
      <protection hidden="1"/>
    </xf>
    <xf numFmtId="0" fontId="5" fillId="0" borderId="5" xfId="1" applyFont="1" applyBorder="1" applyAlignment="1" applyProtection="1">
      <alignment horizontal="left" vertical="center" wrapText="1"/>
      <protection hidden="1"/>
    </xf>
    <xf numFmtId="0" fontId="5" fillId="0" borderId="6" xfId="1" applyFont="1" applyBorder="1" applyAlignment="1" applyProtection="1">
      <alignment horizontal="left" vertical="center" wrapText="1"/>
      <protection hidden="1"/>
    </xf>
    <xf numFmtId="0" fontId="5" fillId="0" borderId="7" xfId="1" applyFont="1" applyBorder="1" applyAlignment="1" applyProtection="1">
      <alignment horizontal="left" vertical="center" wrapText="1"/>
      <protection hidden="1"/>
    </xf>
    <xf numFmtId="0" fontId="5" fillId="0" borderId="8" xfId="1" applyFont="1" applyBorder="1" applyAlignment="1" applyProtection="1">
      <alignment horizontal="left" vertical="center" wrapText="1"/>
      <protection hidden="1"/>
    </xf>
    <xf numFmtId="0" fontId="5" fillId="0" borderId="9" xfId="1" applyFont="1" applyBorder="1" applyAlignment="1" applyProtection="1">
      <alignment horizontal="left" vertical="center" wrapText="1"/>
      <protection hidden="1"/>
    </xf>
    <xf numFmtId="0" fontId="5" fillId="0" borderId="10" xfId="1" applyFont="1" applyBorder="1" applyAlignment="1" applyProtection="1">
      <alignment horizontal="left" vertical="center" wrapText="1"/>
      <protection hidden="1"/>
    </xf>
    <xf numFmtId="0" fontId="1" fillId="0" borderId="2" xfId="1" applyBorder="1" applyAlignment="1" applyProtection="1">
      <alignment horizontal="left" vertical="top" wrapText="1"/>
      <protection hidden="1"/>
    </xf>
    <xf numFmtId="0" fontId="1" fillId="0" borderId="3" xfId="1" applyBorder="1" applyAlignment="1" applyProtection="1">
      <alignment horizontal="left" vertical="top" wrapText="1"/>
      <protection hidden="1"/>
    </xf>
    <xf numFmtId="0" fontId="1" fillId="0" borderId="4" xfId="1" applyBorder="1" applyAlignment="1" applyProtection="1">
      <alignment horizontal="left" vertical="top" wrapText="1"/>
      <protection hidden="1"/>
    </xf>
    <xf numFmtId="0" fontId="1" fillId="0" borderId="1" xfId="1" applyBorder="1" applyAlignment="1" applyProtection="1">
      <alignment horizontal="left"/>
      <protection hidden="1"/>
    </xf>
    <xf numFmtId="0" fontId="2" fillId="0" borderId="6" xfId="1" applyFont="1" applyBorder="1" applyAlignment="1" applyProtection="1">
      <alignment horizontal="center" vertical="center" wrapText="1"/>
      <protection hidden="1"/>
    </xf>
    <xf numFmtId="0" fontId="2" fillId="0" borderId="7" xfId="1" applyFont="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hidden="1"/>
    </xf>
    <xf numFmtId="0" fontId="2" fillId="0" borderId="10" xfId="1" applyFont="1" applyBorder="1" applyAlignment="1" applyProtection="1">
      <alignment horizontal="center" vertical="center" wrapText="1"/>
      <protection hidden="1"/>
    </xf>
    <xf numFmtId="0" fontId="22" fillId="0" borderId="1"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protection hidden="1"/>
    </xf>
    <xf numFmtId="0" fontId="4" fillId="0" borderId="3" xfId="1" quotePrefix="1" applyFont="1" applyBorder="1" applyAlignment="1" applyProtection="1">
      <alignment horizontal="center"/>
      <protection hidden="1"/>
    </xf>
    <xf numFmtId="1" fontId="4" fillId="0" borderId="3" xfId="1" applyNumberFormat="1" applyFont="1" applyBorder="1" applyAlignment="1" applyProtection="1">
      <alignment horizontal="center"/>
      <protection hidden="1"/>
    </xf>
    <xf numFmtId="0" fontId="2" fillId="0" borderId="5" xfId="1" applyFont="1" applyBorder="1" applyAlignment="1" applyProtection="1">
      <alignment horizontal="center" vertical="center" wrapText="1"/>
      <protection hidden="1"/>
    </xf>
    <xf numFmtId="0" fontId="2" fillId="0" borderId="8" xfId="1" applyFont="1" applyBorder="1" applyAlignment="1" applyProtection="1">
      <alignment horizontal="center" vertical="center" wrapText="1"/>
      <protection hidden="1"/>
    </xf>
    <xf numFmtId="0" fontId="18" fillId="0" borderId="2" xfId="1" applyFont="1" applyBorder="1" applyAlignment="1" applyProtection="1">
      <alignment horizontal="center"/>
      <protection hidden="1"/>
    </xf>
    <xf numFmtId="0" fontId="18" fillId="0" borderId="3" xfId="1" applyFont="1" applyBorder="1" applyAlignment="1" applyProtection="1">
      <alignment horizontal="center"/>
      <protection hidden="1"/>
    </xf>
    <xf numFmtId="0" fontId="18" fillId="0" borderId="4" xfId="1" applyFont="1" applyBorder="1" applyAlignment="1" applyProtection="1">
      <alignment horizontal="center"/>
      <protection hidden="1"/>
    </xf>
    <xf numFmtId="0" fontId="5" fillId="0" borderId="2"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23" fillId="0" borderId="1" xfId="0" applyFont="1" applyBorder="1" applyAlignment="1">
      <alignment horizontal="center"/>
    </xf>
    <xf numFmtId="0" fontId="0" fillId="0" borderId="1" xfId="0" applyBorder="1" applyAlignment="1">
      <alignment horizontal="left"/>
    </xf>
    <xf numFmtId="0" fontId="24" fillId="0" borderId="1" xfId="0" applyFont="1" applyBorder="1" applyAlignment="1">
      <alignment horizontal="left"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BHISHEK\Patwariji\yearly%20report%20pers\IT%20Return%20Form%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12"/>
      <sheetName val="16"/>
      <sheetName val="Sheet1"/>
      <sheetName val="12 (2)"/>
      <sheetName val="12 H"/>
      <sheetName val="12 wid f"/>
      <sheetName val="12 wid f (2)"/>
      <sheetName val="12- C AT 22-23"/>
      <sheetName val="12- C RG 22-23"/>
      <sheetName val="12- C SG 22-23"/>
      <sheetName val="Form 16"/>
      <sheetName val="MLT"/>
      <sheetName val="12- C - H"/>
      <sheetName val="12- C e"/>
      <sheetName val="12- C AT 22-23 (2)"/>
    </sheetNames>
    <sheetDataSet>
      <sheetData sheetId="0"/>
      <sheetData sheetId="1">
        <row r="14">
          <cell r="J14">
            <v>350352</v>
          </cell>
        </row>
        <row r="15">
          <cell r="J15">
            <v>5160</v>
          </cell>
        </row>
        <row r="16">
          <cell r="J16">
            <v>0</v>
          </cell>
        </row>
        <row r="17">
          <cell r="J17">
            <v>0</v>
          </cell>
        </row>
        <row r="18">
          <cell r="J18">
            <v>355512</v>
          </cell>
        </row>
        <row r="24">
          <cell r="J24">
            <v>3600</v>
          </cell>
        </row>
        <row r="25">
          <cell r="J25">
            <v>301912</v>
          </cell>
        </row>
        <row r="26">
          <cell r="J26">
            <v>2000</v>
          </cell>
        </row>
        <row r="27">
          <cell r="J27">
            <v>299912</v>
          </cell>
        </row>
        <row r="28">
          <cell r="J28">
            <v>0</v>
          </cell>
        </row>
        <row r="29">
          <cell r="H29">
            <v>0</v>
          </cell>
        </row>
        <row r="30">
          <cell r="H30">
            <v>0</v>
          </cell>
        </row>
        <row r="31">
          <cell r="J31">
            <v>0</v>
          </cell>
        </row>
        <row r="33">
          <cell r="H33">
            <v>0</v>
          </cell>
        </row>
        <row r="34">
          <cell r="H34">
            <v>0</v>
          </cell>
        </row>
        <row r="35">
          <cell r="H35">
            <v>0</v>
          </cell>
        </row>
        <row r="36">
          <cell r="H36">
            <v>0</v>
          </cell>
        </row>
        <row r="37">
          <cell r="J37">
            <v>0</v>
          </cell>
        </row>
        <row r="38">
          <cell r="J38">
            <v>299912</v>
          </cell>
        </row>
        <row r="39">
          <cell r="H39">
            <v>0</v>
          </cell>
        </row>
        <row r="63">
          <cell r="H63">
            <v>38971</v>
          </cell>
        </row>
        <row r="77">
          <cell r="H77">
            <v>0</v>
          </cell>
        </row>
        <row r="78">
          <cell r="J78">
            <v>38971</v>
          </cell>
        </row>
        <row r="81">
          <cell r="J81">
            <v>260950</v>
          </cell>
        </row>
        <row r="82">
          <cell r="J82">
            <v>0</v>
          </cell>
        </row>
        <row r="83">
          <cell r="J83">
            <v>260950</v>
          </cell>
        </row>
        <row r="85">
          <cell r="C85">
            <v>250000</v>
          </cell>
        </row>
        <row r="86">
          <cell r="F86">
            <v>548</v>
          </cell>
        </row>
        <row r="87">
          <cell r="C87">
            <v>500001</v>
          </cell>
          <cell r="F87" t="str">
            <v>NIL</v>
          </cell>
        </row>
        <row r="88">
          <cell r="C88">
            <v>1000000</v>
          </cell>
          <cell r="F88" t="str">
            <v>NIL</v>
          </cell>
        </row>
        <row r="89">
          <cell r="J89">
            <v>548</v>
          </cell>
        </row>
        <row r="92">
          <cell r="J92">
            <v>0</v>
          </cell>
        </row>
        <row r="93">
          <cell r="J93">
            <v>0</v>
          </cell>
        </row>
        <row r="94">
          <cell r="J94">
            <v>0</v>
          </cell>
        </row>
        <row r="95">
          <cell r="J95">
            <v>0</v>
          </cell>
        </row>
        <row r="96">
          <cell r="J96">
            <v>0</v>
          </cell>
        </row>
        <row r="106">
          <cell r="B106" t="str">
            <v xml:space="preserve">Date :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8"/>
  <sheetViews>
    <sheetView tabSelected="1" topLeftCell="A119" zoomScale="110" zoomScaleNormal="110" zoomScaleSheetLayoutView="100" workbookViewId="0">
      <selection activeCell="L50" sqref="L50"/>
    </sheetView>
  </sheetViews>
  <sheetFormatPr defaultColWidth="5.7109375" defaultRowHeight="12.75" x14ac:dyDescent="0.2"/>
  <cols>
    <col min="1" max="1" width="5.28515625" style="48" customWidth="1"/>
    <col min="2"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6.7109375" style="49" customWidth="1"/>
    <col min="10" max="10" width="11.4257812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2" x14ac:dyDescent="0.2">
      <c r="A1" s="68" t="s">
        <v>0</v>
      </c>
      <c r="B1" s="68"/>
      <c r="C1" s="68"/>
      <c r="D1" s="68"/>
      <c r="E1" s="68"/>
      <c r="F1" s="68"/>
      <c r="G1" s="68"/>
      <c r="H1" s="68"/>
      <c r="I1" s="68"/>
      <c r="J1" s="68"/>
    </row>
    <row r="2" spans="1:12" x14ac:dyDescent="0.2">
      <c r="A2" s="69" t="s">
        <v>1</v>
      </c>
      <c r="B2" s="69"/>
      <c r="C2" s="69"/>
      <c r="D2" s="69"/>
      <c r="E2" s="69"/>
      <c r="F2" s="69"/>
      <c r="G2" s="69"/>
      <c r="H2" s="69"/>
      <c r="I2" s="69"/>
      <c r="J2" s="69"/>
    </row>
    <row r="3" spans="1:12" x14ac:dyDescent="0.2">
      <c r="A3" s="70" t="s">
        <v>2</v>
      </c>
      <c r="B3" s="70"/>
      <c r="C3" s="70"/>
      <c r="D3" s="70"/>
      <c r="E3" s="70"/>
      <c r="F3" s="70"/>
      <c r="G3" s="70"/>
      <c r="H3" s="70"/>
      <c r="I3" s="70"/>
      <c r="J3" s="70"/>
    </row>
    <row r="4" spans="1:12" x14ac:dyDescent="0.2">
      <c r="A4" s="70" t="s">
        <v>3</v>
      </c>
      <c r="B4" s="70"/>
      <c r="C4" s="70"/>
      <c r="D4" s="70"/>
      <c r="E4" s="70"/>
      <c r="F4" s="70"/>
      <c r="G4" s="70"/>
      <c r="H4" s="70"/>
      <c r="I4" s="70"/>
      <c r="J4" s="70"/>
    </row>
    <row r="5" spans="1:12" x14ac:dyDescent="0.2">
      <c r="A5" s="70" t="s">
        <v>4</v>
      </c>
      <c r="B5" s="70"/>
      <c r="C5" s="70"/>
      <c r="D5" s="70"/>
      <c r="E5" s="70"/>
      <c r="F5" s="70"/>
      <c r="G5" s="70"/>
      <c r="H5" s="70"/>
      <c r="I5" s="70"/>
      <c r="J5" s="70"/>
    </row>
    <row r="6" spans="1:12" x14ac:dyDescent="0.2">
      <c r="A6" s="70" t="s">
        <v>5</v>
      </c>
      <c r="B6" s="70"/>
      <c r="C6" s="70"/>
      <c r="D6" s="70"/>
      <c r="E6" s="70"/>
      <c r="F6" s="70"/>
      <c r="G6" s="70"/>
      <c r="H6" s="70"/>
      <c r="I6" s="70"/>
      <c r="J6" s="70"/>
    </row>
    <row r="7" spans="1:12" x14ac:dyDescent="0.2">
      <c r="A7" s="2" t="s">
        <v>6</v>
      </c>
      <c r="B7" s="2"/>
      <c r="C7" s="3" t="s">
        <v>7</v>
      </c>
      <c r="D7" s="71"/>
      <c r="E7" s="72"/>
      <c r="F7" s="72"/>
      <c r="G7" s="72"/>
      <c r="H7" s="72"/>
      <c r="I7" s="72"/>
      <c r="J7" s="73"/>
    </row>
    <row r="8" spans="1:12" x14ac:dyDescent="0.2">
      <c r="A8" s="2" t="s">
        <v>8</v>
      </c>
      <c r="B8" s="2"/>
      <c r="C8" s="3" t="s">
        <v>7</v>
      </c>
      <c r="D8" s="71" t="s">
        <v>9</v>
      </c>
      <c r="E8" s="72"/>
      <c r="F8" s="72"/>
      <c r="G8" s="72"/>
      <c r="H8" s="72"/>
      <c r="I8" s="72"/>
      <c r="J8" s="73"/>
    </row>
    <row r="9" spans="1:12" x14ac:dyDescent="0.2">
      <c r="A9" s="2" t="s">
        <v>10</v>
      </c>
      <c r="B9" s="2"/>
      <c r="C9" s="3" t="s">
        <v>7</v>
      </c>
      <c r="D9" s="71"/>
      <c r="E9" s="72"/>
      <c r="F9" s="72"/>
      <c r="G9" s="72"/>
      <c r="H9" s="72"/>
      <c r="I9" s="72"/>
      <c r="J9" s="73"/>
    </row>
    <row r="10" spans="1:12" x14ac:dyDescent="0.2">
      <c r="A10" s="2" t="s">
        <v>11</v>
      </c>
      <c r="B10" s="2"/>
      <c r="C10" s="3" t="s">
        <v>7</v>
      </c>
      <c r="D10" s="71"/>
      <c r="E10" s="72"/>
      <c r="F10" s="72"/>
      <c r="G10" s="72"/>
      <c r="H10" s="72"/>
      <c r="I10" s="72"/>
      <c r="J10" s="73"/>
    </row>
    <row r="11" spans="1:12" x14ac:dyDescent="0.2">
      <c r="A11" s="2"/>
      <c r="B11" s="2"/>
      <c r="C11" s="2"/>
      <c r="D11" s="4"/>
      <c r="E11" s="3"/>
      <c r="F11" s="5"/>
      <c r="G11" s="6"/>
      <c r="H11" s="6"/>
      <c r="I11" s="6"/>
      <c r="J11" s="6"/>
    </row>
    <row r="12" spans="1:12" x14ac:dyDescent="0.2">
      <c r="A12" s="2" t="s">
        <v>12</v>
      </c>
      <c r="B12" s="2"/>
      <c r="C12" s="2"/>
      <c r="D12" s="2"/>
      <c r="E12" s="3" t="s">
        <v>7</v>
      </c>
      <c r="F12" s="74"/>
      <c r="G12" s="74"/>
      <c r="H12" s="74"/>
      <c r="I12" s="74"/>
      <c r="J12" s="74"/>
    </row>
    <row r="13" spans="1:12" x14ac:dyDescent="0.2">
      <c r="A13" s="64" t="s">
        <v>13</v>
      </c>
      <c r="B13" s="64"/>
      <c r="C13" s="64"/>
      <c r="D13" s="64"/>
      <c r="E13" s="64"/>
      <c r="F13" s="65"/>
      <c r="G13" s="66"/>
      <c r="H13" s="66"/>
      <c r="I13" s="66"/>
      <c r="J13" s="67"/>
    </row>
    <row r="14" spans="1:12" x14ac:dyDescent="0.2">
      <c r="A14" s="7">
        <v>1</v>
      </c>
      <c r="B14" s="7" t="s">
        <v>14</v>
      </c>
      <c r="C14" s="4"/>
      <c r="D14" s="4"/>
      <c r="E14" s="4"/>
      <c r="F14" s="4"/>
      <c r="G14" s="4"/>
      <c r="H14" s="4"/>
      <c r="I14" s="8"/>
      <c r="J14" s="9"/>
    </row>
    <row r="15" spans="1:12" x14ac:dyDescent="0.2">
      <c r="A15" s="10"/>
      <c r="B15" s="11" t="s">
        <v>15</v>
      </c>
      <c r="C15" s="11" t="s">
        <v>16</v>
      </c>
      <c r="D15" s="11"/>
      <c r="E15" s="11"/>
      <c r="F15" s="11"/>
      <c r="G15" s="11"/>
      <c r="H15" s="11"/>
      <c r="I15" s="12"/>
      <c r="J15" s="13"/>
      <c r="L15" s="9"/>
    </row>
    <row r="16" spans="1:12" x14ac:dyDescent="0.2">
      <c r="A16" s="10"/>
      <c r="B16" s="11" t="s">
        <v>17</v>
      </c>
      <c r="C16" s="11"/>
      <c r="D16" s="11"/>
      <c r="E16" s="11"/>
      <c r="F16" s="11"/>
      <c r="G16" s="11"/>
      <c r="H16" s="11"/>
      <c r="I16" s="12"/>
      <c r="J16" s="14"/>
    </row>
    <row r="17" spans="1:10" x14ac:dyDescent="0.2">
      <c r="A17" s="10"/>
      <c r="B17" s="11" t="s">
        <v>18</v>
      </c>
      <c r="C17" s="11"/>
      <c r="D17" s="11"/>
      <c r="E17" s="11"/>
      <c r="F17" s="11"/>
      <c r="G17" s="11"/>
      <c r="H17" s="11"/>
      <c r="I17" s="12"/>
      <c r="J17" s="15"/>
    </row>
    <row r="18" spans="1:10" x14ac:dyDescent="0.2">
      <c r="A18" s="10"/>
      <c r="B18" s="11" t="s">
        <v>19</v>
      </c>
      <c r="C18" s="11"/>
      <c r="D18" s="11"/>
      <c r="E18" s="11"/>
      <c r="F18" s="11"/>
      <c r="G18" s="11"/>
      <c r="H18" s="11"/>
      <c r="I18" s="12"/>
      <c r="J18" s="15"/>
    </row>
    <row r="19" spans="1:10" x14ac:dyDescent="0.2">
      <c r="A19" s="10"/>
      <c r="B19" s="11"/>
      <c r="C19" s="11"/>
      <c r="D19" s="11"/>
      <c r="E19" s="11"/>
      <c r="F19" s="76" t="s">
        <v>20</v>
      </c>
      <c r="G19" s="76"/>
      <c r="H19" s="11"/>
      <c r="I19" s="12"/>
      <c r="J19" s="17">
        <f>J15+J16+J17+J18</f>
        <v>0</v>
      </c>
    </row>
    <row r="20" spans="1:10" x14ac:dyDescent="0.2">
      <c r="A20" s="10"/>
      <c r="B20" s="11"/>
      <c r="C20" s="11" t="s">
        <v>21</v>
      </c>
      <c r="D20" s="11"/>
      <c r="E20" s="11"/>
      <c r="F20" s="18" t="s">
        <v>22</v>
      </c>
      <c r="G20" s="11"/>
      <c r="H20" s="11"/>
      <c r="I20" s="19" t="s">
        <v>23</v>
      </c>
      <c r="J20" s="17">
        <f>J19-50000</f>
        <v>-50000</v>
      </c>
    </row>
    <row r="21" spans="1:10" x14ac:dyDescent="0.2">
      <c r="A21" s="20">
        <v>2</v>
      </c>
      <c r="B21" s="11" t="s">
        <v>24</v>
      </c>
      <c r="C21" s="11"/>
      <c r="D21" s="11"/>
      <c r="E21" s="11"/>
      <c r="F21" s="21"/>
      <c r="G21" s="11"/>
      <c r="H21" s="11"/>
      <c r="I21" s="12"/>
      <c r="J21" s="11"/>
    </row>
    <row r="22" spans="1:10" x14ac:dyDescent="0.2">
      <c r="A22" s="10"/>
      <c r="B22" s="11" t="s">
        <v>25</v>
      </c>
      <c r="C22" s="11"/>
      <c r="D22" s="11"/>
      <c r="E22" s="11"/>
      <c r="F22" s="11"/>
      <c r="G22" s="11"/>
      <c r="H22" s="11"/>
      <c r="I22" s="12"/>
      <c r="J22" s="14"/>
    </row>
    <row r="23" spans="1:10" x14ac:dyDescent="0.2">
      <c r="A23" s="10"/>
      <c r="B23" s="11" t="s">
        <v>26</v>
      </c>
      <c r="C23" s="11"/>
      <c r="D23" s="11"/>
      <c r="E23" s="11"/>
      <c r="F23" s="22"/>
      <c r="G23" s="11"/>
      <c r="H23" s="11"/>
      <c r="I23" s="12"/>
      <c r="J23" s="11"/>
    </row>
    <row r="24" spans="1:10" x14ac:dyDescent="0.2">
      <c r="A24" s="10"/>
      <c r="B24" s="11" t="s">
        <v>27</v>
      </c>
      <c r="C24" s="11"/>
      <c r="D24" s="11"/>
      <c r="E24" s="11"/>
      <c r="F24" s="11"/>
      <c r="G24" s="11"/>
      <c r="H24" s="11"/>
      <c r="I24" s="12"/>
      <c r="J24" s="11"/>
    </row>
    <row r="25" spans="1:10" x14ac:dyDescent="0.2">
      <c r="A25" s="10"/>
      <c r="B25" s="11"/>
      <c r="C25" s="11"/>
      <c r="D25" s="10" t="s">
        <v>28</v>
      </c>
      <c r="E25" s="11"/>
      <c r="F25" s="10"/>
      <c r="G25" s="10"/>
      <c r="H25" s="11"/>
      <c r="I25" s="10" t="s">
        <v>29</v>
      </c>
      <c r="J25" s="17">
        <f>J22+J23+J24</f>
        <v>0</v>
      </c>
    </row>
    <row r="26" spans="1:10" x14ac:dyDescent="0.2">
      <c r="A26" s="10">
        <v>3</v>
      </c>
      <c r="B26" s="11" t="s">
        <v>30</v>
      </c>
      <c r="C26" s="11"/>
      <c r="D26" s="11"/>
      <c r="E26" s="11"/>
      <c r="F26" s="11"/>
      <c r="G26" s="11"/>
      <c r="H26" s="11"/>
      <c r="I26" s="10" t="s">
        <v>31</v>
      </c>
      <c r="J26" s="23">
        <f>J20-J25</f>
        <v>-50000</v>
      </c>
    </row>
    <row r="27" spans="1:10" x14ac:dyDescent="0.2">
      <c r="A27" s="10">
        <v>4</v>
      </c>
      <c r="B27" s="11" t="s">
        <v>32</v>
      </c>
      <c r="C27" s="11"/>
      <c r="D27" s="11"/>
      <c r="E27" s="11"/>
      <c r="F27" s="11"/>
      <c r="G27" s="11"/>
      <c r="H27" s="11">
        <v>2500</v>
      </c>
      <c r="I27" s="10" t="s">
        <v>33</v>
      </c>
      <c r="J27" s="14"/>
    </row>
    <row r="28" spans="1:10" x14ac:dyDescent="0.2">
      <c r="A28" s="10">
        <v>5</v>
      </c>
      <c r="B28" s="11" t="s">
        <v>34</v>
      </c>
      <c r="C28" s="11"/>
      <c r="D28" s="11"/>
      <c r="E28" s="11"/>
      <c r="F28" s="11"/>
      <c r="G28" s="11"/>
      <c r="H28" s="76" t="s">
        <v>35</v>
      </c>
      <c r="I28" s="76"/>
      <c r="J28" s="17">
        <f>J26-J27</f>
        <v>-50000</v>
      </c>
    </row>
    <row r="29" spans="1:10" x14ac:dyDescent="0.2">
      <c r="A29" s="10">
        <v>6</v>
      </c>
      <c r="B29" s="11" t="s">
        <v>36</v>
      </c>
      <c r="C29" s="11"/>
      <c r="D29" s="11"/>
      <c r="E29" s="11"/>
      <c r="F29" s="11"/>
      <c r="G29" s="11"/>
      <c r="H29" s="11"/>
      <c r="I29" s="19" t="s">
        <v>37</v>
      </c>
      <c r="J29" s="22">
        <v>0</v>
      </c>
    </row>
    <row r="30" spans="1:10" x14ac:dyDescent="0.2">
      <c r="A30" s="10">
        <v>7</v>
      </c>
      <c r="B30" s="11" t="s">
        <v>38</v>
      </c>
      <c r="C30" s="11" t="s">
        <v>39</v>
      </c>
      <c r="D30" s="11"/>
      <c r="E30" s="11"/>
      <c r="F30" s="11"/>
      <c r="G30" s="11"/>
      <c r="H30" s="22"/>
      <c r="I30" s="12"/>
      <c r="J30" s="24"/>
    </row>
    <row r="31" spans="1:10" x14ac:dyDescent="0.2">
      <c r="A31" s="10"/>
      <c r="B31" s="11"/>
      <c r="C31" s="11" t="s">
        <v>40</v>
      </c>
      <c r="D31" s="11"/>
      <c r="E31" s="11"/>
      <c r="F31" s="11"/>
      <c r="G31" s="11"/>
      <c r="H31" s="22"/>
      <c r="I31" s="12"/>
      <c r="J31" s="24"/>
    </row>
    <row r="32" spans="1:10" x14ac:dyDescent="0.2">
      <c r="A32" s="10"/>
      <c r="B32" s="25"/>
      <c r="C32" s="11"/>
      <c r="D32" s="11"/>
      <c r="E32" s="11"/>
      <c r="F32" s="77" t="s">
        <v>41</v>
      </c>
      <c r="G32" s="78"/>
      <c r="H32" s="26"/>
      <c r="I32" s="19" t="s">
        <v>42</v>
      </c>
      <c r="J32" s="17">
        <f>J30+J31</f>
        <v>0</v>
      </c>
    </row>
    <row r="33" spans="1:10" x14ac:dyDescent="0.2">
      <c r="A33" s="10">
        <v>8</v>
      </c>
      <c r="B33" s="11" t="s">
        <v>43</v>
      </c>
      <c r="C33" s="11"/>
      <c r="D33" s="10"/>
      <c r="E33" s="11"/>
      <c r="F33" s="11"/>
      <c r="G33" s="11"/>
      <c r="H33" s="26"/>
      <c r="I33" s="12"/>
      <c r="J33" s="24"/>
    </row>
    <row r="34" spans="1:10" x14ac:dyDescent="0.2">
      <c r="A34" s="10"/>
      <c r="B34" s="11" t="s">
        <v>44</v>
      </c>
      <c r="C34" s="11"/>
      <c r="D34" s="11"/>
      <c r="E34" s="11"/>
      <c r="F34" s="11"/>
      <c r="G34" s="4"/>
      <c r="H34" s="22"/>
      <c r="I34" s="12"/>
      <c r="J34" s="27"/>
    </row>
    <row r="35" spans="1:10" x14ac:dyDescent="0.2">
      <c r="A35" s="10"/>
      <c r="B35" s="11" t="s">
        <v>45</v>
      </c>
      <c r="C35" s="11"/>
      <c r="D35" s="11"/>
      <c r="E35" s="11"/>
      <c r="F35" s="11"/>
      <c r="G35" s="11"/>
      <c r="H35" s="22"/>
      <c r="I35" s="12"/>
      <c r="J35" s="27"/>
    </row>
    <row r="36" spans="1:10" x14ac:dyDescent="0.2">
      <c r="A36" s="10"/>
      <c r="B36" s="11" t="s">
        <v>46</v>
      </c>
      <c r="C36" s="11"/>
      <c r="D36" s="11"/>
      <c r="E36" s="11"/>
      <c r="F36" s="11"/>
      <c r="G36" s="11"/>
      <c r="H36" s="22"/>
      <c r="I36" s="12"/>
      <c r="J36" s="10"/>
    </row>
    <row r="37" spans="1:10" x14ac:dyDescent="0.2">
      <c r="A37" s="10"/>
      <c r="B37" s="11" t="s">
        <v>47</v>
      </c>
      <c r="C37" s="11"/>
      <c r="D37" s="11"/>
      <c r="E37" s="11"/>
      <c r="F37" s="11"/>
      <c r="G37" s="11"/>
      <c r="H37" s="22"/>
      <c r="I37" s="12"/>
      <c r="J37" s="27"/>
    </row>
    <row r="38" spans="1:10" x14ac:dyDescent="0.2">
      <c r="A38" s="10"/>
      <c r="B38" s="25"/>
      <c r="C38" s="11"/>
      <c r="D38" s="11"/>
      <c r="E38" s="11"/>
      <c r="F38" s="77" t="s">
        <v>41</v>
      </c>
      <c r="G38" s="78"/>
      <c r="H38" s="11"/>
      <c r="I38" s="12"/>
      <c r="J38" s="11"/>
    </row>
    <row r="39" spans="1:10" x14ac:dyDescent="0.2">
      <c r="A39" s="10">
        <v>9</v>
      </c>
      <c r="B39" s="11" t="s">
        <v>48</v>
      </c>
      <c r="C39" s="11"/>
      <c r="D39" s="11"/>
      <c r="E39" s="11"/>
      <c r="F39" s="11"/>
      <c r="G39" s="11"/>
      <c r="H39" s="79" t="s">
        <v>49</v>
      </c>
      <c r="I39" s="79"/>
      <c r="J39" s="17">
        <f>J28+H30+H32+H38</f>
        <v>-50000</v>
      </c>
    </row>
    <row r="40" spans="1:10" x14ac:dyDescent="0.2">
      <c r="A40" s="10">
        <v>10</v>
      </c>
      <c r="B40" s="11" t="s">
        <v>50</v>
      </c>
      <c r="C40" s="11"/>
      <c r="D40" s="11"/>
      <c r="E40" s="11"/>
      <c r="F40" s="11"/>
      <c r="G40" s="11"/>
      <c r="H40" s="22"/>
      <c r="I40" s="28"/>
      <c r="J40" s="27"/>
    </row>
    <row r="41" spans="1:10" x14ac:dyDescent="0.2">
      <c r="A41" s="10"/>
      <c r="B41" s="80" t="s">
        <v>51</v>
      </c>
      <c r="C41" s="81"/>
      <c r="D41" s="81"/>
      <c r="E41" s="81"/>
      <c r="F41" s="81"/>
      <c r="G41" s="82"/>
      <c r="H41" s="25"/>
      <c r="I41" s="28"/>
      <c r="J41" s="24"/>
    </row>
    <row r="42" spans="1:10" x14ac:dyDescent="0.2">
      <c r="A42" s="10"/>
      <c r="B42" s="83"/>
      <c r="C42" s="84"/>
      <c r="D42" s="84"/>
      <c r="E42" s="84"/>
      <c r="F42" s="84"/>
      <c r="G42" s="85"/>
      <c r="H42" s="25"/>
      <c r="I42" s="28"/>
      <c r="J42" s="24"/>
    </row>
    <row r="43" spans="1:10" x14ac:dyDescent="0.2">
      <c r="A43" s="10"/>
      <c r="B43" s="80" t="s">
        <v>52</v>
      </c>
      <c r="C43" s="81"/>
      <c r="D43" s="81"/>
      <c r="E43" s="81"/>
      <c r="F43" s="81"/>
      <c r="G43" s="82"/>
      <c r="H43" s="25"/>
      <c r="I43" s="28"/>
      <c r="J43" s="24"/>
    </row>
    <row r="44" spans="1:10" x14ac:dyDescent="0.2">
      <c r="A44" s="10"/>
      <c r="B44" s="83"/>
      <c r="C44" s="84"/>
      <c r="D44" s="84"/>
      <c r="E44" s="84"/>
      <c r="F44" s="84"/>
      <c r="G44" s="85"/>
      <c r="H44" s="25"/>
      <c r="I44" s="28"/>
      <c r="J44" s="24"/>
    </row>
    <row r="45" spans="1:10" x14ac:dyDescent="0.2">
      <c r="A45" s="10">
        <v>11</v>
      </c>
      <c r="B45" s="11" t="s">
        <v>53</v>
      </c>
      <c r="C45" s="11"/>
      <c r="D45" s="11"/>
      <c r="E45" s="11"/>
      <c r="F45" s="11"/>
      <c r="G45" s="11"/>
      <c r="H45" s="11"/>
      <c r="I45" s="12"/>
      <c r="J45" s="27"/>
    </row>
    <row r="46" spans="1:10" x14ac:dyDescent="0.2">
      <c r="A46" s="10"/>
      <c r="B46" s="10" t="s">
        <v>54</v>
      </c>
      <c r="C46" s="11"/>
      <c r="D46" s="11"/>
      <c r="E46" s="11"/>
      <c r="F46" s="11"/>
      <c r="G46" s="11"/>
      <c r="H46" s="11"/>
      <c r="I46" s="12"/>
      <c r="J46" s="27"/>
    </row>
    <row r="47" spans="1:10" x14ac:dyDescent="0.2">
      <c r="A47" s="10"/>
      <c r="B47" s="11" t="s">
        <v>55</v>
      </c>
      <c r="C47" s="11"/>
      <c r="D47" s="11"/>
      <c r="E47" s="11"/>
      <c r="F47" s="11"/>
      <c r="G47" s="11"/>
      <c r="H47" s="11" t="s">
        <v>56</v>
      </c>
      <c r="I47" s="12"/>
      <c r="J47" s="27"/>
    </row>
    <row r="48" spans="1:10" x14ac:dyDescent="0.2">
      <c r="A48" s="10"/>
      <c r="B48" s="11" t="s">
        <v>57</v>
      </c>
      <c r="C48" s="11"/>
      <c r="D48" s="11"/>
      <c r="E48" s="11"/>
      <c r="F48" s="11"/>
      <c r="G48" s="11"/>
      <c r="H48" s="11"/>
      <c r="I48" s="12"/>
      <c r="J48" s="27"/>
    </row>
    <row r="49" spans="1:10" x14ac:dyDescent="0.2">
      <c r="A49" s="10"/>
      <c r="B49" s="11" t="s">
        <v>58</v>
      </c>
      <c r="C49" s="11"/>
      <c r="D49" s="11"/>
      <c r="E49" s="11"/>
      <c r="F49" s="11"/>
      <c r="G49" s="11"/>
      <c r="H49" s="11"/>
      <c r="I49" s="12"/>
      <c r="J49" s="27"/>
    </row>
    <row r="50" spans="1:10" x14ac:dyDescent="0.2">
      <c r="A50" s="10"/>
      <c r="B50" s="11" t="s">
        <v>59</v>
      </c>
      <c r="C50" s="11"/>
      <c r="D50" s="11"/>
      <c r="E50" s="11"/>
      <c r="F50" s="11"/>
      <c r="G50" s="11"/>
      <c r="H50" s="22"/>
      <c r="I50" s="12"/>
      <c r="J50" s="27"/>
    </row>
    <row r="51" spans="1:10" x14ac:dyDescent="0.2">
      <c r="A51" s="10"/>
      <c r="B51" s="11" t="s">
        <v>60</v>
      </c>
      <c r="C51" s="11"/>
      <c r="D51" s="11"/>
      <c r="E51" s="11"/>
      <c r="F51" s="11"/>
      <c r="G51" s="11"/>
      <c r="H51" s="22"/>
      <c r="I51" s="12"/>
      <c r="J51" s="27"/>
    </row>
    <row r="52" spans="1:10" x14ac:dyDescent="0.2">
      <c r="A52" s="10"/>
      <c r="B52" s="11" t="s">
        <v>61</v>
      </c>
      <c r="C52" s="11"/>
      <c r="D52" s="11"/>
      <c r="E52" s="11"/>
      <c r="F52" s="11"/>
      <c r="G52" s="11"/>
      <c r="H52" s="22"/>
      <c r="I52" s="12"/>
      <c r="J52" s="27"/>
    </row>
    <row r="53" spans="1:10" x14ac:dyDescent="0.2">
      <c r="A53" s="10"/>
      <c r="B53" s="11" t="s">
        <v>62</v>
      </c>
      <c r="C53" s="11"/>
      <c r="D53" s="11"/>
      <c r="E53" s="11"/>
      <c r="F53" s="11"/>
      <c r="G53" s="11"/>
      <c r="H53" s="22"/>
      <c r="I53" s="12"/>
      <c r="J53" s="27"/>
    </row>
    <row r="54" spans="1:10" x14ac:dyDescent="0.2">
      <c r="A54" s="10"/>
      <c r="B54" s="11" t="s">
        <v>63</v>
      </c>
      <c r="C54" s="11"/>
      <c r="D54" s="11"/>
      <c r="E54" s="11"/>
      <c r="F54" s="11"/>
      <c r="G54" s="11"/>
      <c r="H54" s="22"/>
      <c r="I54" s="12"/>
      <c r="J54" s="27"/>
    </row>
    <row r="55" spans="1:10" x14ac:dyDescent="0.2">
      <c r="A55" s="10"/>
      <c r="B55" s="11" t="s">
        <v>64</v>
      </c>
      <c r="C55" s="11"/>
      <c r="D55" s="11"/>
      <c r="E55" s="11"/>
      <c r="F55" s="11"/>
      <c r="G55" s="11"/>
      <c r="H55" s="22"/>
      <c r="I55" s="12"/>
      <c r="J55" s="27"/>
    </row>
    <row r="56" spans="1:10" x14ac:dyDescent="0.2">
      <c r="A56" s="10"/>
      <c r="B56" s="11" t="s">
        <v>65</v>
      </c>
      <c r="C56" s="11"/>
      <c r="D56" s="11"/>
      <c r="E56" s="11"/>
      <c r="F56" s="11"/>
      <c r="G56" s="11"/>
      <c r="H56" s="22"/>
      <c r="I56" s="12"/>
      <c r="J56" s="27"/>
    </row>
    <row r="57" spans="1:10" x14ac:dyDescent="0.2">
      <c r="A57" s="10"/>
      <c r="B57" s="11" t="s">
        <v>66</v>
      </c>
      <c r="C57" s="11"/>
      <c r="D57" s="11"/>
      <c r="E57" s="11"/>
      <c r="F57" s="11"/>
      <c r="G57" s="11"/>
      <c r="H57" s="22"/>
      <c r="I57" s="12"/>
      <c r="J57" s="27"/>
    </row>
    <row r="58" spans="1:10" x14ac:dyDescent="0.2">
      <c r="A58" s="10"/>
      <c r="B58" s="11" t="s">
        <v>67</v>
      </c>
      <c r="C58" s="11"/>
      <c r="D58" s="11"/>
      <c r="E58" s="11"/>
      <c r="F58" s="11"/>
      <c r="G58" s="11"/>
      <c r="H58" s="22"/>
      <c r="I58" s="12"/>
      <c r="J58" s="27"/>
    </row>
    <row r="59" spans="1:10" x14ac:dyDescent="0.2">
      <c r="A59" s="10"/>
      <c r="B59" s="11" t="s">
        <v>68</v>
      </c>
      <c r="C59" s="11"/>
      <c r="D59" s="11"/>
      <c r="E59" s="11"/>
      <c r="F59" s="11"/>
      <c r="G59" s="11"/>
      <c r="H59" s="22"/>
      <c r="I59" s="12"/>
      <c r="J59" s="27"/>
    </row>
    <row r="60" spans="1:10" x14ac:dyDescent="0.2">
      <c r="A60" s="10"/>
      <c r="B60" s="11" t="s">
        <v>69</v>
      </c>
      <c r="C60" s="11"/>
      <c r="D60" s="11"/>
      <c r="E60" s="11"/>
      <c r="F60" s="11"/>
      <c r="G60" s="11"/>
      <c r="H60" s="22"/>
      <c r="I60" s="12"/>
      <c r="J60" s="27"/>
    </row>
    <row r="61" spans="1:10" x14ac:dyDescent="0.2">
      <c r="A61" s="10"/>
      <c r="B61" s="11" t="s">
        <v>70</v>
      </c>
      <c r="C61" s="11"/>
      <c r="D61" s="11"/>
      <c r="E61" s="11"/>
      <c r="F61" s="11"/>
      <c r="G61" s="11"/>
      <c r="H61" s="22"/>
      <c r="I61" s="12"/>
      <c r="J61" s="27"/>
    </row>
    <row r="62" spans="1:10" x14ac:dyDescent="0.2">
      <c r="A62" s="10"/>
      <c r="B62" s="11" t="s">
        <v>71</v>
      </c>
      <c r="C62" s="11"/>
      <c r="D62" s="11"/>
      <c r="E62" s="11"/>
      <c r="F62" s="11"/>
      <c r="G62" s="11"/>
      <c r="H62" s="22"/>
      <c r="I62" s="12"/>
      <c r="J62" s="27"/>
    </row>
    <row r="63" spans="1:10" x14ac:dyDescent="0.2">
      <c r="A63" s="10"/>
      <c r="B63" s="10" t="s">
        <v>72</v>
      </c>
      <c r="C63" s="11"/>
      <c r="D63" s="11"/>
      <c r="E63" s="11"/>
      <c r="F63" s="11"/>
      <c r="G63" s="11"/>
      <c r="H63" s="22"/>
      <c r="I63" s="12"/>
      <c r="J63" s="27"/>
    </row>
    <row r="64" spans="1:10" x14ac:dyDescent="0.2">
      <c r="A64" s="10"/>
      <c r="B64" s="10" t="s">
        <v>73</v>
      </c>
      <c r="C64" s="11"/>
      <c r="D64" s="11"/>
      <c r="E64" s="11"/>
      <c r="F64" s="11"/>
      <c r="G64" s="11"/>
      <c r="H64" s="22"/>
      <c r="I64" s="12"/>
      <c r="J64" s="27"/>
    </row>
    <row r="65" spans="1:10" x14ac:dyDescent="0.2">
      <c r="A65" s="10"/>
      <c r="B65" s="10"/>
      <c r="C65" s="11"/>
      <c r="D65" s="11"/>
      <c r="E65" s="11"/>
      <c r="F65" s="11"/>
      <c r="G65" s="11" t="s">
        <v>74</v>
      </c>
      <c r="H65" s="22"/>
      <c r="I65" s="12"/>
      <c r="J65" s="17">
        <f>SUM(J47:J64)</f>
        <v>0</v>
      </c>
    </row>
    <row r="66" spans="1:10" x14ac:dyDescent="0.2">
      <c r="A66" s="10">
        <v>12</v>
      </c>
      <c r="B66" s="11" t="s">
        <v>75</v>
      </c>
      <c r="C66" s="11"/>
      <c r="D66" s="11"/>
      <c r="E66" s="11"/>
      <c r="F66" s="11"/>
      <c r="G66" s="11"/>
      <c r="H66" s="10"/>
      <c r="I66" s="12"/>
      <c r="J66" s="27">
        <f>IF(J65&gt;150000,150000, J65)</f>
        <v>0</v>
      </c>
    </row>
    <row r="67" spans="1:10" x14ac:dyDescent="0.2">
      <c r="A67" s="10">
        <v>13</v>
      </c>
      <c r="B67" s="11" t="s">
        <v>76</v>
      </c>
      <c r="C67" s="11"/>
      <c r="D67" s="11"/>
      <c r="E67" s="11"/>
      <c r="F67" s="11"/>
      <c r="G67" s="11"/>
      <c r="H67" s="10"/>
      <c r="I67" s="12"/>
      <c r="J67" s="27">
        <f>J66+J40</f>
        <v>0</v>
      </c>
    </row>
    <row r="68" spans="1:10" ht="13.15" customHeight="1" x14ac:dyDescent="0.2">
      <c r="A68" s="29">
        <v>14</v>
      </c>
      <c r="B68" s="86" t="s">
        <v>77</v>
      </c>
      <c r="C68" s="87"/>
      <c r="D68" s="87"/>
      <c r="E68" s="87"/>
      <c r="F68" s="87"/>
      <c r="G68" s="87"/>
      <c r="H68" s="88"/>
      <c r="I68" s="12"/>
      <c r="J68" s="27"/>
    </row>
    <row r="69" spans="1:10" x14ac:dyDescent="0.2">
      <c r="A69" s="10"/>
      <c r="B69" s="11" t="s">
        <v>78</v>
      </c>
      <c r="C69" s="4" t="s">
        <v>79</v>
      </c>
      <c r="D69" s="11"/>
      <c r="E69" s="11"/>
      <c r="F69" s="11"/>
      <c r="G69" s="11"/>
      <c r="H69" s="22"/>
      <c r="I69" s="12"/>
      <c r="J69" s="27"/>
    </row>
    <row r="70" spans="1:10" x14ac:dyDescent="0.2">
      <c r="A70" s="10"/>
      <c r="B70" s="11" t="s">
        <v>80</v>
      </c>
      <c r="C70" s="4" t="s">
        <v>81</v>
      </c>
      <c r="D70" s="11"/>
      <c r="E70" s="11"/>
      <c r="F70" s="11"/>
      <c r="G70" s="11"/>
      <c r="H70" s="22"/>
      <c r="I70" s="12"/>
      <c r="J70" s="27"/>
    </row>
    <row r="71" spans="1:10" x14ac:dyDescent="0.2">
      <c r="A71" s="10"/>
      <c r="B71" s="11" t="s">
        <v>82</v>
      </c>
      <c r="C71" s="4" t="s">
        <v>83</v>
      </c>
      <c r="D71" s="11"/>
      <c r="E71" s="11"/>
      <c r="F71" s="11"/>
      <c r="G71" s="11"/>
      <c r="H71" s="22"/>
      <c r="I71" s="12"/>
      <c r="J71" s="30"/>
    </row>
    <row r="72" spans="1:10" x14ac:dyDescent="0.2">
      <c r="A72" s="10"/>
      <c r="B72" s="11" t="s">
        <v>84</v>
      </c>
      <c r="C72" s="4" t="s">
        <v>85</v>
      </c>
      <c r="D72" s="11"/>
      <c r="E72" s="11"/>
      <c r="F72" s="11"/>
      <c r="G72" s="11"/>
      <c r="H72" s="22"/>
      <c r="I72" s="12"/>
      <c r="J72" s="30"/>
    </row>
    <row r="73" spans="1:10" x14ac:dyDescent="0.2">
      <c r="A73" s="10"/>
      <c r="B73" s="11" t="s">
        <v>86</v>
      </c>
      <c r="C73" s="31" t="s">
        <v>87</v>
      </c>
      <c r="D73" s="11"/>
      <c r="E73" s="11"/>
      <c r="F73" s="11"/>
      <c r="G73" s="11"/>
      <c r="H73" s="22"/>
      <c r="I73" s="12"/>
      <c r="J73" s="30"/>
    </row>
    <row r="74" spans="1:10" x14ac:dyDescent="0.2">
      <c r="A74" s="10"/>
      <c r="B74" s="11" t="s">
        <v>88</v>
      </c>
      <c r="C74" s="4" t="s">
        <v>89</v>
      </c>
      <c r="D74" s="11"/>
      <c r="E74" s="11"/>
      <c r="F74" s="11"/>
      <c r="G74" s="11"/>
      <c r="H74" s="22"/>
      <c r="I74" s="12"/>
      <c r="J74" s="30"/>
    </row>
    <row r="75" spans="1:10" x14ac:dyDescent="0.2">
      <c r="A75" s="10"/>
      <c r="B75" s="11" t="s">
        <v>90</v>
      </c>
      <c r="C75" s="31" t="s">
        <v>91</v>
      </c>
      <c r="D75" s="11"/>
      <c r="E75" s="11"/>
      <c r="F75" s="11"/>
      <c r="G75" s="11"/>
      <c r="H75" s="22"/>
      <c r="I75" s="12"/>
      <c r="J75" s="30"/>
    </row>
    <row r="76" spans="1:10" x14ac:dyDescent="0.2">
      <c r="A76" s="10"/>
      <c r="B76" s="11" t="s">
        <v>92</v>
      </c>
      <c r="C76" s="4" t="s">
        <v>93</v>
      </c>
      <c r="D76" s="11"/>
      <c r="E76" s="11"/>
      <c r="F76" s="11"/>
      <c r="G76" s="11"/>
      <c r="H76" s="22"/>
      <c r="I76" s="12"/>
      <c r="J76" s="30"/>
    </row>
    <row r="77" spans="1:10" x14ac:dyDescent="0.2">
      <c r="A77" s="10"/>
      <c r="B77" s="11" t="s">
        <v>94</v>
      </c>
      <c r="C77" s="4" t="s">
        <v>95</v>
      </c>
      <c r="D77" s="11"/>
      <c r="E77" s="11"/>
      <c r="F77" s="11"/>
      <c r="G77" s="11"/>
      <c r="H77" s="22"/>
      <c r="I77" s="12"/>
      <c r="J77" s="30"/>
    </row>
    <row r="78" spans="1:10" x14ac:dyDescent="0.2">
      <c r="A78" s="10"/>
      <c r="B78" s="11" t="s">
        <v>96</v>
      </c>
      <c r="C78" s="4" t="s">
        <v>97</v>
      </c>
      <c r="D78" s="11"/>
      <c r="E78" s="11"/>
      <c r="F78" s="11"/>
      <c r="G78" s="11"/>
      <c r="H78" s="22"/>
      <c r="I78" s="12"/>
      <c r="J78" s="30"/>
    </row>
    <row r="79" spans="1:10" x14ac:dyDescent="0.2">
      <c r="A79" s="10"/>
      <c r="B79" s="11" t="s">
        <v>98</v>
      </c>
      <c r="C79" s="11"/>
      <c r="D79" s="11"/>
      <c r="E79" s="11"/>
      <c r="F79" s="11"/>
      <c r="G79" s="11"/>
      <c r="H79" s="22"/>
      <c r="I79" s="12"/>
      <c r="J79" s="30"/>
    </row>
    <row r="80" spans="1:10" x14ac:dyDescent="0.2">
      <c r="A80" s="10"/>
      <c r="B80" s="11"/>
      <c r="C80" s="11"/>
      <c r="D80" s="11"/>
      <c r="E80" s="11"/>
      <c r="F80" s="11"/>
      <c r="G80" s="32" t="s">
        <v>99</v>
      </c>
      <c r="H80" s="27"/>
      <c r="I80" s="12"/>
      <c r="J80" s="17">
        <f>SUM(J69:J79)</f>
        <v>0</v>
      </c>
    </row>
    <row r="81" spans="1:10" x14ac:dyDescent="0.2">
      <c r="A81" s="10">
        <v>15</v>
      </c>
      <c r="B81" s="89" t="s">
        <v>100</v>
      </c>
      <c r="C81" s="89"/>
      <c r="D81" s="89"/>
      <c r="E81" s="89"/>
      <c r="F81" s="89"/>
      <c r="G81" s="89"/>
      <c r="H81" s="14" t="s">
        <v>101</v>
      </c>
      <c r="I81" s="12"/>
      <c r="J81" s="16">
        <f>J80+J67</f>
        <v>0</v>
      </c>
    </row>
    <row r="82" spans="1:10" x14ac:dyDescent="0.2">
      <c r="A82" s="10"/>
      <c r="B82" s="11"/>
      <c r="C82" s="11"/>
      <c r="D82" s="11"/>
      <c r="E82" s="11"/>
      <c r="F82" s="11"/>
      <c r="G82" s="11"/>
      <c r="H82" s="14"/>
      <c r="I82" s="12"/>
      <c r="J82" s="16"/>
    </row>
    <row r="83" spans="1:10" x14ac:dyDescent="0.2">
      <c r="A83" s="10">
        <v>16</v>
      </c>
      <c r="B83" s="11" t="s">
        <v>102</v>
      </c>
      <c r="C83" s="11"/>
      <c r="D83" s="11"/>
      <c r="E83" s="11"/>
      <c r="F83" s="11"/>
      <c r="G83" s="11"/>
      <c r="H83" s="34" t="s">
        <v>103</v>
      </c>
      <c r="I83" s="12"/>
      <c r="J83" s="16">
        <f>J39-J81</f>
        <v>-50000</v>
      </c>
    </row>
    <row r="84" spans="1:10" x14ac:dyDescent="0.2">
      <c r="A84" s="10">
        <v>17</v>
      </c>
      <c r="B84" s="11" t="s">
        <v>104</v>
      </c>
      <c r="C84" s="11"/>
      <c r="D84" s="11"/>
      <c r="E84" s="11"/>
      <c r="F84" s="11"/>
      <c r="G84" s="11"/>
      <c r="H84" s="11"/>
      <c r="I84" s="12"/>
      <c r="J84" s="16">
        <f>ROUND(J83, -1)</f>
        <v>-50000</v>
      </c>
    </row>
    <row r="85" spans="1:10" x14ac:dyDescent="0.2">
      <c r="A85" s="10">
        <v>18</v>
      </c>
      <c r="B85" s="11" t="s">
        <v>105</v>
      </c>
      <c r="C85" s="11"/>
      <c r="D85" s="11"/>
      <c r="E85" s="11"/>
      <c r="F85" s="11"/>
      <c r="G85" s="11"/>
      <c r="H85" s="11"/>
      <c r="I85" s="12"/>
      <c r="J85" s="35"/>
    </row>
    <row r="86" spans="1:10" x14ac:dyDescent="0.2">
      <c r="A86" s="10">
        <v>19</v>
      </c>
      <c r="B86" s="11" t="s">
        <v>106</v>
      </c>
      <c r="C86" s="11"/>
      <c r="D86" s="11"/>
      <c r="E86" s="11"/>
      <c r="F86" s="11"/>
      <c r="G86" s="32" t="s">
        <v>107</v>
      </c>
      <c r="H86" s="11"/>
      <c r="I86" s="12"/>
      <c r="J86" s="16">
        <f>J84+J85</f>
        <v>-50000</v>
      </c>
    </row>
    <row r="87" spans="1:10" x14ac:dyDescent="0.2">
      <c r="A87" s="10">
        <v>20</v>
      </c>
      <c r="B87" s="10" t="s">
        <v>108</v>
      </c>
      <c r="C87" s="10"/>
      <c r="D87" s="11"/>
      <c r="E87" s="10"/>
      <c r="F87" s="11"/>
      <c r="G87" s="10"/>
      <c r="H87" s="10"/>
      <c r="I87" s="12"/>
      <c r="J87" s="10"/>
    </row>
    <row r="88" spans="1:10" x14ac:dyDescent="0.2">
      <c r="A88" s="10"/>
      <c r="B88" s="36">
        <v>0</v>
      </c>
      <c r="C88" s="37" t="s">
        <v>109</v>
      </c>
      <c r="D88" s="14"/>
      <c r="E88" s="11" t="s">
        <v>110</v>
      </c>
      <c r="F88" s="38"/>
      <c r="G88" s="10"/>
      <c r="H88" s="10"/>
      <c r="I88" s="12"/>
      <c r="J88" s="16"/>
    </row>
    <row r="89" spans="1:10" x14ac:dyDescent="0.2">
      <c r="A89" s="10"/>
      <c r="B89" s="38">
        <v>300001</v>
      </c>
      <c r="C89" s="33" t="s">
        <v>111</v>
      </c>
      <c r="D89" s="11"/>
      <c r="E89" s="39">
        <v>0.05</v>
      </c>
      <c r="F89" s="38"/>
      <c r="G89" s="38">
        <f>IF(J86&lt;700000, ROUND((J86-300000)*0.05,0), 20000)</f>
        <v>-17500</v>
      </c>
      <c r="H89" s="10"/>
      <c r="I89" s="12"/>
      <c r="J89" s="16">
        <f t="shared" ref="J89:J93" si="0">IF(G89&gt;0, G89, 0)</f>
        <v>0</v>
      </c>
    </row>
    <row r="90" spans="1:10" x14ac:dyDescent="0.2">
      <c r="A90" s="10"/>
      <c r="B90" s="38">
        <v>700001</v>
      </c>
      <c r="C90" s="33" t="s">
        <v>112</v>
      </c>
      <c r="D90" s="11"/>
      <c r="E90" s="39">
        <v>0.1</v>
      </c>
      <c r="F90" s="38"/>
      <c r="G90" s="38">
        <f>IF(J86&lt;1000000, ROUND((J86-700000)*0.1,0), 30000)</f>
        <v>-75000</v>
      </c>
      <c r="H90" s="10"/>
      <c r="I90" s="12"/>
      <c r="J90" s="16">
        <f t="shared" si="0"/>
        <v>0</v>
      </c>
    </row>
    <row r="91" spans="1:10" x14ac:dyDescent="0.2">
      <c r="A91" s="10"/>
      <c r="B91" s="38">
        <v>1000001</v>
      </c>
      <c r="C91" s="33" t="s">
        <v>113</v>
      </c>
      <c r="D91" s="11"/>
      <c r="E91" s="39">
        <v>0.15</v>
      </c>
      <c r="F91" s="38"/>
      <c r="G91" s="38">
        <f>IF(J86&lt;1200000, ROUND((J86-1000000)*0.15,0), 30000)</f>
        <v>-157500</v>
      </c>
      <c r="H91" s="10"/>
      <c r="I91" s="12"/>
      <c r="J91" s="16">
        <f t="shared" si="0"/>
        <v>0</v>
      </c>
    </row>
    <row r="92" spans="1:10" x14ac:dyDescent="0.2">
      <c r="A92" s="10"/>
      <c r="B92" s="38">
        <v>1200001</v>
      </c>
      <c r="C92" s="33" t="s">
        <v>114</v>
      </c>
      <c r="D92" s="11"/>
      <c r="E92" s="39">
        <v>0.2</v>
      </c>
      <c r="F92" s="38"/>
      <c r="G92" s="38">
        <f>IF(J86&lt;1500000, ROUND((J86-1200000)*0.2,0), 60000)</f>
        <v>-250000</v>
      </c>
      <c r="H92" s="10"/>
      <c r="I92" s="12"/>
      <c r="J92" s="16">
        <f t="shared" si="0"/>
        <v>0</v>
      </c>
    </row>
    <row r="93" spans="1:10" x14ac:dyDescent="0.2">
      <c r="A93" s="10"/>
      <c r="B93" s="38">
        <v>1500001</v>
      </c>
      <c r="C93" s="33" t="s">
        <v>115</v>
      </c>
      <c r="D93" s="11"/>
      <c r="E93" s="39">
        <v>0.3</v>
      </c>
      <c r="F93" s="38"/>
      <c r="G93" s="38">
        <f>IF(J86&gt;1500000, ROUND((J86-1500000)*0.3,0), 0)</f>
        <v>0</v>
      </c>
      <c r="H93" s="10"/>
      <c r="I93" s="12"/>
      <c r="J93" s="16">
        <f t="shared" si="0"/>
        <v>0</v>
      </c>
    </row>
    <row r="94" spans="1:10" x14ac:dyDescent="0.2">
      <c r="A94" s="10"/>
      <c r="B94" s="10"/>
      <c r="C94" s="10"/>
      <c r="D94" s="11"/>
      <c r="E94" s="10"/>
      <c r="F94" s="11"/>
      <c r="G94" s="32" t="s">
        <v>116</v>
      </c>
      <c r="H94" s="10"/>
      <c r="I94" s="12"/>
      <c r="J94" s="16">
        <f>SUM(J89:J93)</f>
        <v>0</v>
      </c>
    </row>
    <row r="95" spans="1:10" x14ac:dyDescent="0.2">
      <c r="A95" s="25">
        <v>21</v>
      </c>
      <c r="B95" s="10" t="s">
        <v>117</v>
      </c>
      <c r="C95" s="10"/>
      <c r="D95" s="11"/>
      <c r="E95" s="10"/>
      <c r="F95" s="11"/>
      <c r="G95" s="11"/>
      <c r="H95" s="32"/>
      <c r="I95" s="12">
        <f>IF(J86&gt;500000, J94, J94-12500)</f>
        <v>-12500</v>
      </c>
      <c r="J95" s="10">
        <f>IF(I95&gt;0, I95, 0)</f>
        <v>0</v>
      </c>
    </row>
    <row r="96" spans="1:10" x14ac:dyDescent="0.2">
      <c r="A96" s="25"/>
      <c r="B96" s="10"/>
      <c r="C96" s="10" t="s">
        <v>118</v>
      </c>
      <c r="D96" s="11"/>
      <c r="E96" s="10"/>
      <c r="F96" s="11"/>
      <c r="G96" s="11"/>
      <c r="H96" s="10"/>
      <c r="I96" s="12"/>
      <c r="J96" s="10"/>
    </row>
    <row r="97" spans="1:10" x14ac:dyDescent="0.2">
      <c r="A97" s="25">
        <v>22</v>
      </c>
      <c r="B97" s="11" t="s">
        <v>119</v>
      </c>
      <c r="C97" s="11"/>
      <c r="D97" s="11"/>
      <c r="E97" s="11"/>
      <c r="F97" s="11"/>
      <c r="H97" s="10"/>
      <c r="I97" s="12"/>
      <c r="J97" s="10">
        <f>J95</f>
        <v>0</v>
      </c>
    </row>
    <row r="98" spans="1:10" x14ac:dyDescent="0.2">
      <c r="A98" s="10">
        <v>23</v>
      </c>
      <c r="B98" s="11" t="s">
        <v>120</v>
      </c>
      <c r="C98" s="11"/>
      <c r="D98" s="11"/>
      <c r="E98" s="11"/>
      <c r="F98" s="11"/>
      <c r="G98" s="14" t="s">
        <v>121</v>
      </c>
      <c r="H98" s="11"/>
      <c r="I98" s="12"/>
      <c r="J98" s="11">
        <f>ROUND(J97*0.04, 0)</f>
        <v>0</v>
      </c>
    </row>
    <row r="99" spans="1:10" x14ac:dyDescent="0.2">
      <c r="A99" s="10">
        <v>24</v>
      </c>
      <c r="B99" s="11" t="s">
        <v>122</v>
      </c>
      <c r="C99" s="11"/>
      <c r="D99" s="11"/>
      <c r="E99" s="11"/>
      <c r="F99" s="11"/>
      <c r="G99" s="14" t="s">
        <v>123</v>
      </c>
      <c r="H99" s="11"/>
      <c r="I99" s="12"/>
      <c r="J99" s="11">
        <f>ROUND(J97*0.01, 0)</f>
        <v>0</v>
      </c>
    </row>
    <row r="100" spans="1:10" x14ac:dyDescent="0.2">
      <c r="A100" s="10">
        <v>24</v>
      </c>
      <c r="B100" s="11" t="s">
        <v>124</v>
      </c>
      <c r="C100" s="11"/>
      <c r="D100" s="11"/>
      <c r="E100" s="11"/>
      <c r="F100" s="11"/>
      <c r="G100" s="11"/>
      <c r="H100" s="11"/>
      <c r="I100" s="12"/>
      <c r="J100" s="10">
        <f>J98+J99</f>
        <v>0</v>
      </c>
    </row>
    <row r="101" spans="1:10" x14ac:dyDescent="0.2">
      <c r="A101" s="10">
        <v>25</v>
      </c>
      <c r="B101" s="11" t="s">
        <v>125</v>
      </c>
      <c r="C101" s="11"/>
      <c r="D101" s="11"/>
      <c r="E101" s="11"/>
      <c r="F101" s="11"/>
      <c r="G101" s="11"/>
      <c r="H101" s="11"/>
      <c r="I101" s="12"/>
      <c r="J101" s="40"/>
    </row>
    <row r="102" spans="1:10" x14ac:dyDescent="0.2">
      <c r="A102" s="10">
        <v>26</v>
      </c>
      <c r="B102" s="11" t="s">
        <v>126</v>
      </c>
      <c r="C102" s="11"/>
      <c r="D102" s="11"/>
      <c r="E102" s="11"/>
      <c r="F102" s="11"/>
      <c r="G102" s="32" t="s">
        <v>127</v>
      </c>
      <c r="H102" s="11"/>
      <c r="I102" s="12"/>
      <c r="J102" s="10">
        <f>J97+J100</f>
        <v>0</v>
      </c>
    </row>
    <row r="103" spans="1:10" x14ac:dyDescent="0.2">
      <c r="A103" s="11">
        <v>27</v>
      </c>
      <c r="B103" s="11" t="s">
        <v>128</v>
      </c>
      <c r="C103" s="11"/>
      <c r="D103" s="11"/>
      <c r="E103" s="11"/>
      <c r="F103" s="11"/>
      <c r="G103" s="11"/>
      <c r="H103" s="11"/>
      <c r="I103" s="12"/>
      <c r="J103" s="11">
        <v>0</v>
      </c>
    </row>
    <row r="104" spans="1:10" x14ac:dyDescent="0.2">
      <c r="A104" s="11">
        <v>28</v>
      </c>
      <c r="B104" s="11" t="s">
        <v>129</v>
      </c>
      <c r="C104" s="11"/>
      <c r="D104" s="11"/>
      <c r="E104" s="11"/>
      <c r="F104" s="11"/>
      <c r="G104" s="11"/>
      <c r="H104" s="11"/>
      <c r="I104" s="12"/>
      <c r="J104" s="11"/>
    </row>
    <row r="105" spans="1:10" x14ac:dyDescent="0.2">
      <c r="A105" s="10"/>
      <c r="B105" s="41" t="s">
        <v>130</v>
      </c>
      <c r="C105" s="11"/>
      <c r="D105" s="11"/>
      <c r="E105" s="11"/>
      <c r="F105" s="11"/>
      <c r="G105" s="11"/>
      <c r="H105" s="11"/>
      <c r="I105" s="12"/>
      <c r="J105" s="11">
        <v>0</v>
      </c>
    </row>
    <row r="106" spans="1:10" x14ac:dyDescent="0.2">
      <c r="A106" s="10"/>
      <c r="B106" s="41" t="s">
        <v>131</v>
      </c>
      <c r="C106" s="11"/>
      <c r="D106" s="11"/>
      <c r="E106" s="11"/>
      <c r="F106" s="11"/>
      <c r="G106" s="11"/>
      <c r="H106" s="11"/>
      <c r="I106" s="12"/>
      <c r="J106" s="11">
        <v>0</v>
      </c>
    </row>
    <row r="107" spans="1:10" x14ac:dyDescent="0.2">
      <c r="A107" s="11"/>
      <c r="B107" s="41" t="s">
        <v>132</v>
      </c>
      <c r="C107" s="11"/>
      <c r="D107" s="11"/>
      <c r="E107" s="11"/>
      <c r="F107" s="11"/>
      <c r="G107" s="11"/>
      <c r="H107" s="11"/>
      <c r="I107" s="11"/>
      <c r="J107" s="11">
        <v>0</v>
      </c>
    </row>
    <row r="108" spans="1:10" x14ac:dyDescent="0.2">
      <c r="A108" s="11"/>
      <c r="B108" s="41" t="s">
        <v>133</v>
      </c>
      <c r="C108" s="11"/>
      <c r="D108" s="11"/>
      <c r="E108" s="11"/>
      <c r="F108" s="11"/>
      <c r="G108" s="11"/>
      <c r="H108" s="11"/>
      <c r="I108" s="11"/>
      <c r="J108" s="10">
        <v>0</v>
      </c>
    </row>
    <row r="109" spans="1:10" x14ac:dyDescent="0.2">
      <c r="A109" s="10"/>
      <c r="B109" s="10" t="s">
        <v>134</v>
      </c>
      <c r="C109" s="11"/>
      <c r="D109" s="11"/>
      <c r="E109" s="11"/>
      <c r="F109" s="11"/>
      <c r="G109" s="11"/>
      <c r="H109" s="11"/>
      <c r="I109" s="12"/>
      <c r="J109" s="10">
        <f>J105+J106+J107+J108</f>
        <v>0</v>
      </c>
    </row>
    <row r="110" spans="1:10" ht="15.75" x14ac:dyDescent="0.2">
      <c r="A110" s="10"/>
      <c r="B110" s="10" t="s">
        <v>135</v>
      </c>
      <c r="C110" s="11"/>
      <c r="D110" s="11"/>
      <c r="E110" s="11"/>
      <c r="F110" s="11"/>
      <c r="G110" s="11"/>
      <c r="H110" s="11"/>
      <c r="I110" s="12"/>
      <c r="J110" s="42">
        <f>J102-J103</f>
        <v>0</v>
      </c>
    </row>
    <row r="111" spans="1:10" ht="15.75" x14ac:dyDescent="0.25">
      <c r="A111" s="10"/>
      <c r="B111" s="10"/>
      <c r="C111" s="11"/>
      <c r="D111" s="11"/>
      <c r="E111" s="11"/>
      <c r="F111" s="11"/>
      <c r="G111" s="11"/>
      <c r="H111" s="11"/>
      <c r="I111" s="12"/>
      <c r="J111" s="43"/>
    </row>
    <row r="112" spans="1:10" ht="15.75" x14ac:dyDescent="0.25">
      <c r="A112" s="10"/>
      <c r="B112" s="10"/>
      <c r="C112" s="11"/>
      <c r="D112" s="11"/>
      <c r="E112" s="44" t="s">
        <v>136</v>
      </c>
      <c r="F112" s="11"/>
      <c r="G112" s="11"/>
      <c r="H112" s="11"/>
      <c r="I112" s="12"/>
      <c r="J112" s="43"/>
    </row>
    <row r="113" spans="1:10" ht="15.6" customHeight="1" x14ac:dyDescent="0.2">
      <c r="A113" s="10"/>
      <c r="B113" s="90" t="s">
        <v>137</v>
      </c>
      <c r="C113" s="90"/>
      <c r="D113" s="90"/>
      <c r="E113" s="90"/>
      <c r="F113" s="90"/>
      <c r="G113" s="90"/>
      <c r="H113" s="90"/>
      <c r="I113" s="90"/>
      <c r="J113" s="91"/>
    </row>
    <row r="114" spans="1:10" ht="15.6" customHeight="1" x14ac:dyDescent="0.2">
      <c r="A114" s="10"/>
      <c r="B114" s="92"/>
      <c r="C114" s="92"/>
      <c r="D114" s="92"/>
      <c r="E114" s="92"/>
      <c r="F114" s="92"/>
      <c r="G114" s="92"/>
      <c r="H114" s="92"/>
      <c r="I114" s="92"/>
      <c r="J114" s="93"/>
    </row>
    <row r="115" spans="1:10" ht="15.75" x14ac:dyDescent="0.25">
      <c r="A115" s="10"/>
      <c r="B115" s="11"/>
      <c r="C115" s="11"/>
      <c r="D115" s="11"/>
      <c r="E115" s="11"/>
      <c r="F115" s="11"/>
      <c r="G115" s="11"/>
      <c r="H115" s="11"/>
      <c r="I115" s="12"/>
      <c r="J115" s="43"/>
    </row>
    <row r="116" spans="1:10" ht="15.75" x14ac:dyDescent="0.25">
      <c r="A116" s="10"/>
      <c r="B116" s="10"/>
      <c r="C116" s="11"/>
      <c r="D116" s="11"/>
      <c r="E116" s="11"/>
      <c r="F116" s="11"/>
      <c r="G116" s="11"/>
      <c r="H116" s="11"/>
      <c r="I116" s="12"/>
      <c r="J116" s="43"/>
    </row>
    <row r="117" spans="1:10" ht="15.75" x14ac:dyDescent="0.25">
      <c r="A117" s="10"/>
      <c r="B117" s="45" t="s">
        <v>138</v>
      </c>
      <c r="C117" s="14"/>
      <c r="D117" s="11"/>
      <c r="E117" s="10" t="s">
        <v>139</v>
      </c>
      <c r="F117" s="75"/>
      <c r="G117" s="75"/>
      <c r="H117" s="75"/>
      <c r="I117" s="75"/>
      <c r="J117" s="75"/>
    </row>
    <row r="118" spans="1:10" ht="15.75" x14ac:dyDescent="0.25">
      <c r="A118" s="10"/>
      <c r="B118" s="10" t="s">
        <v>140</v>
      </c>
      <c r="C118" s="47"/>
      <c r="D118" s="11"/>
      <c r="E118" s="10" t="s">
        <v>141</v>
      </c>
      <c r="F118" s="75"/>
      <c r="G118" s="75"/>
      <c r="H118" s="75"/>
      <c r="I118" s="75"/>
      <c r="J118" s="75"/>
    </row>
  </sheetData>
  <mergeCells count="25">
    <mergeCell ref="F118:J118"/>
    <mergeCell ref="F19:G19"/>
    <mergeCell ref="H28:I28"/>
    <mergeCell ref="F32:G32"/>
    <mergeCell ref="F38:G38"/>
    <mergeCell ref="H39:I39"/>
    <mergeCell ref="B41:G42"/>
    <mergeCell ref="B43:G44"/>
    <mergeCell ref="B68:H68"/>
    <mergeCell ref="B81:G81"/>
    <mergeCell ref="B113:J114"/>
    <mergeCell ref="F117:J117"/>
    <mergeCell ref="A13:E13"/>
    <mergeCell ref="F13:J13"/>
    <mergeCell ref="A1:J1"/>
    <mergeCell ref="A2:J2"/>
    <mergeCell ref="A3:J3"/>
    <mergeCell ref="A4:J4"/>
    <mergeCell ref="A5:J5"/>
    <mergeCell ref="A6:J6"/>
    <mergeCell ref="D7:J7"/>
    <mergeCell ref="D8:J8"/>
    <mergeCell ref="D9:J9"/>
    <mergeCell ref="D10:J10"/>
    <mergeCell ref="F12:J12"/>
  </mergeCells>
  <printOptions horizontalCentered="1"/>
  <pageMargins left="9.8425196850393706E-2" right="9.8425196850393706E-2" top="9.8425196850393706E-2" bottom="9.8425196850393706E-2" header="0.51181102362204722" footer="0.51181102362204722"/>
  <pageSetup paperSize="9" firstPageNumber="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zoomScale="110" zoomScaleNormal="110" zoomScaleSheetLayoutView="100" workbookViewId="0">
      <selection activeCell="D12" sqref="D12:J12"/>
    </sheetView>
  </sheetViews>
  <sheetFormatPr defaultColWidth="5.7109375" defaultRowHeight="12.75" x14ac:dyDescent="0.2"/>
  <cols>
    <col min="1" max="1" width="5.28515625" style="48" customWidth="1"/>
    <col min="2" max="2" width="11.5703125" style="1" customWidth="1"/>
    <col min="3"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5.28515625" style="49" customWidth="1"/>
    <col min="10" max="10" width="11.8554687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5" x14ac:dyDescent="0.2">
      <c r="A1" s="68" t="s">
        <v>142</v>
      </c>
      <c r="B1" s="68"/>
      <c r="C1" s="68"/>
      <c r="D1" s="68"/>
      <c r="E1" s="68"/>
      <c r="F1" s="68"/>
      <c r="G1" s="68"/>
      <c r="H1" s="68"/>
      <c r="I1" s="68"/>
      <c r="J1" s="68"/>
    </row>
    <row r="2" spans="1:15" x14ac:dyDescent="0.2">
      <c r="A2" s="70" t="s">
        <v>2</v>
      </c>
      <c r="B2" s="70"/>
      <c r="C2" s="70"/>
      <c r="D2" s="70"/>
      <c r="E2" s="70"/>
      <c r="F2" s="70"/>
      <c r="G2" s="70"/>
      <c r="H2" s="70"/>
      <c r="I2" s="70"/>
      <c r="J2" s="70"/>
    </row>
    <row r="3" spans="1:15" x14ac:dyDescent="0.2">
      <c r="A3" s="69" t="s">
        <v>143</v>
      </c>
      <c r="B3" s="69"/>
      <c r="C3" s="69"/>
      <c r="D3" s="69"/>
      <c r="E3" s="69"/>
      <c r="F3" s="69"/>
      <c r="G3" s="69"/>
      <c r="H3" s="69"/>
      <c r="I3" s="69"/>
      <c r="J3" s="69"/>
    </row>
    <row r="4" spans="1:15" ht="15" x14ac:dyDescent="0.25">
      <c r="A4" s="7" t="s">
        <v>144</v>
      </c>
      <c r="B4" s="7"/>
      <c r="C4" s="71" t="s">
        <v>145</v>
      </c>
      <c r="D4" s="72"/>
      <c r="E4" s="72"/>
      <c r="F4" s="72"/>
      <c r="G4" s="72"/>
      <c r="H4" s="72"/>
      <c r="I4" s="73"/>
      <c r="J4" s="51" t="s">
        <v>146</v>
      </c>
    </row>
    <row r="5" spans="1:15" ht="25.9" customHeight="1" x14ac:dyDescent="0.2">
      <c r="A5" s="95" t="s">
        <v>147</v>
      </c>
      <c r="B5" s="95"/>
      <c r="C5" s="95"/>
      <c r="D5" s="95"/>
      <c r="E5" s="95"/>
      <c r="F5" s="95"/>
      <c r="G5" s="95"/>
      <c r="H5" s="95"/>
      <c r="I5" s="95"/>
      <c r="J5" s="95"/>
    </row>
    <row r="6" spans="1:15" ht="33" customHeight="1" x14ac:dyDescent="0.2">
      <c r="A6" s="94" t="s">
        <v>148</v>
      </c>
      <c r="B6" s="94"/>
      <c r="C6" s="94"/>
      <c r="D6" s="94"/>
      <c r="E6" s="94"/>
      <c r="F6" s="94"/>
      <c r="G6" s="94"/>
      <c r="H6" s="94"/>
      <c r="I6" s="94"/>
      <c r="J6" s="94"/>
    </row>
    <row r="7" spans="1:15" ht="15.75" x14ac:dyDescent="0.2">
      <c r="A7" s="96" t="s">
        <v>149</v>
      </c>
      <c r="B7" s="96"/>
      <c r="C7" s="96"/>
      <c r="D7" s="96"/>
      <c r="E7" s="96"/>
      <c r="F7" s="96"/>
      <c r="G7" s="96"/>
      <c r="H7" s="96"/>
      <c r="I7" s="96"/>
      <c r="J7" s="96"/>
    </row>
    <row r="8" spans="1:15" ht="15" x14ac:dyDescent="0.25">
      <c r="A8" s="2" t="s">
        <v>6</v>
      </c>
      <c r="B8" s="2"/>
      <c r="C8" s="3" t="s">
        <v>7</v>
      </c>
      <c r="D8" s="71"/>
      <c r="E8" s="72"/>
      <c r="F8" s="72"/>
      <c r="G8" s="72"/>
      <c r="H8" s="72"/>
      <c r="I8" s="72"/>
      <c r="J8" s="73"/>
      <c r="L8"/>
      <c r="M8"/>
      <c r="N8"/>
      <c r="O8"/>
    </row>
    <row r="9" spans="1:15" ht="15" x14ac:dyDescent="0.25">
      <c r="A9" s="2" t="s">
        <v>8</v>
      </c>
      <c r="B9" s="3" t="s">
        <v>7</v>
      </c>
      <c r="C9" s="72" t="s">
        <v>9</v>
      </c>
      <c r="D9" s="72"/>
      <c r="E9" s="2" t="s">
        <v>150</v>
      </c>
      <c r="F9" s="2"/>
      <c r="G9" s="3" t="s">
        <v>7</v>
      </c>
      <c r="H9" s="97"/>
      <c r="I9" s="72"/>
      <c r="J9" s="73"/>
      <c r="L9"/>
      <c r="M9"/>
      <c r="N9"/>
      <c r="O9"/>
    </row>
    <row r="10" spans="1:15" ht="15" x14ac:dyDescent="0.25">
      <c r="A10" s="2" t="s">
        <v>151</v>
      </c>
      <c r="B10" s="3"/>
      <c r="C10" s="98"/>
      <c r="D10" s="98"/>
      <c r="E10" s="52" t="s">
        <v>152</v>
      </c>
      <c r="F10" s="53"/>
      <c r="G10" s="3"/>
      <c r="H10" s="72"/>
      <c r="I10" s="72"/>
      <c r="J10" s="73"/>
      <c r="L10"/>
      <c r="M10"/>
      <c r="N10"/>
      <c r="O10"/>
    </row>
    <row r="11" spans="1:15" ht="15" x14ac:dyDescent="0.25">
      <c r="A11" s="2" t="s">
        <v>10</v>
      </c>
      <c r="B11" s="2"/>
      <c r="C11" s="3" t="s">
        <v>7</v>
      </c>
      <c r="D11" s="71"/>
      <c r="E11" s="72"/>
      <c r="F11" s="72"/>
      <c r="G11" s="72"/>
      <c r="H11" s="72"/>
      <c r="I11" s="72"/>
      <c r="J11" s="73"/>
      <c r="L11"/>
      <c r="M11"/>
      <c r="N11"/>
      <c r="O11"/>
    </row>
    <row r="12" spans="1:15" ht="15" x14ac:dyDescent="0.25">
      <c r="A12" s="2" t="s">
        <v>11</v>
      </c>
      <c r="B12" s="2"/>
      <c r="C12" s="3" t="s">
        <v>7</v>
      </c>
      <c r="D12" s="71"/>
      <c r="E12" s="72"/>
      <c r="F12" s="72"/>
      <c r="G12" s="72"/>
      <c r="H12" s="72"/>
      <c r="I12" s="72"/>
      <c r="J12" s="73"/>
      <c r="L12"/>
      <c r="M12"/>
      <c r="N12"/>
      <c r="O12"/>
    </row>
    <row r="13" spans="1:15" ht="15" x14ac:dyDescent="0.25">
      <c r="A13" s="2"/>
      <c r="B13" s="2"/>
      <c r="C13" s="2"/>
      <c r="D13" s="4"/>
      <c r="E13" s="3"/>
      <c r="F13" s="5"/>
      <c r="G13" s="6"/>
      <c r="H13" s="6"/>
      <c r="I13" s="6"/>
      <c r="J13" s="6"/>
      <c r="L13"/>
      <c r="M13"/>
      <c r="N13"/>
      <c r="O13"/>
    </row>
    <row r="14" spans="1:15" ht="15" x14ac:dyDescent="0.25">
      <c r="A14" s="7">
        <v>1</v>
      </c>
      <c r="B14" s="7" t="s">
        <v>14</v>
      </c>
      <c r="C14" s="4"/>
      <c r="D14" s="4"/>
      <c r="E14" s="4"/>
      <c r="F14" s="4"/>
      <c r="G14" s="4"/>
      <c r="H14" s="4"/>
      <c r="I14" s="8"/>
      <c r="J14" s="9"/>
      <c r="L14"/>
      <c r="M14"/>
      <c r="N14"/>
      <c r="O14"/>
    </row>
    <row r="15" spans="1:15" ht="15" x14ac:dyDescent="0.25">
      <c r="A15" s="10"/>
      <c r="B15" s="11" t="s">
        <v>153</v>
      </c>
      <c r="C15" s="11" t="s">
        <v>16</v>
      </c>
      <c r="D15" s="11"/>
      <c r="E15" s="11"/>
      <c r="F15" s="11"/>
      <c r="G15" s="11"/>
      <c r="H15" s="3" t="s">
        <v>7</v>
      </c>
      <c r="I15" s="12"/>
      <c r="J15" s="13"/>
      <c r="L15"/>
      <c r="M15"/>
      <c r="N15"/>
      <c r="O15"/>
    </row>
    <row r="16" spans="1:15" x14ac:dyDescent="0.2">
      <c r="A16" s="10"/>
      <c r="B16" s="11" t="s">
        <v>17</v>
      </c>
      <c r="C16" s="11" t="s">
        <v>154</v>
      </c>
      <c r="D16" s="11"/>
      <c r="E16" s="11"/>
      <c r="F16" s="11"/>
      <c r="G16" s="11"/>
      <c r="H16" s="3" t="s">
        <v>7</v>
      </c>
      <c r="I16" s="12"/>
      <c r="J16" s="14"/>
    </row>
    <row r="17" spans="1:10" x14ac:dyDescent="0.2">
      <c r="A17" s="10"/>
      <c r="B17" s="11" t="s">
        <v>155</v>
      </c>
      <c r="C17" s="11"/>
      <c r="D17" s="11"/>
      <c r="E17" s="11"/>
      <c r="F17" s="11"/>
      <c r="G17" s="11"/>
      <c r="H17" s="3" t="s">
        <v>7</v>
      </c>
      <c r="I17" s="12"/>
      <c r="J17" s="15"/>
    </row>
    <row r="18" spans="1:10" x14ac:dyDescent="0.2">
      <c r="A18" s="10"/>
      <c r="B18" s="11" t="s">
        <v>156</v>
      </c>
      <c r="C18" s="11"/>
      <c r="D18" s="11"/>
      <c r="E18" s="11"/>
      <c r="F18" s="11"/>
      <c r="G18" s="11"/>
      <c r="H18" s="3" t="s">
        <v>7</v>
      </c>
      <c r="I18" s="12"/>
      <c r="J18" s="15"/>
    </row>
    <row r="19" spans="1:10" x14ac:dyDescent="0.2">
      <c r="A19" s="10"/>
      <c r="B19" s="11"/>
      <c r="C19" s="11"/>
      <c r="D19" s="11"/>
      <c r="E19" s="11"/>
      <c r="F19" s="76" t="s">
        <v>20</v>
      </c>
      <c r="G19" s="76"/>
      <c r="H19" s="11"/>
      <c r="I19" s="12"/>
      <c r="J19" s="16">
        <f>J15+J16+J17+J18</f>
        <v>0</v>
      </c>
    </row>
    <row r="20" spans="1:10" x14ac:dyDescent="0.2">
      <c r="A20" s="10"/>
      <c r="B20" s="11"/>
      <c r="C20" s="11" t="s">
        <v>157</v>
      </c>
      <c r="D20" s="11"/>
      <c r="E20" s="11"/>
      <c r="G20" s="18" t="s">
        <v>22</v>
      </c>
      <c r="H20" s="3" t="s">
        <v>158</v>
      </c>
      <c r="I20" s="19"/>
      <c r="J20" s="16">
        <f>J19-50000</f>
        <v>-50000</v>
      </c>
    </row>
    <row r="21" spans="1:10" x14ac:dyDescent="0.2">
      <c r="A21" s="20">
        <v>2</v>
      </c>
      <c r="B21" s="11" t="s">
        <v>159</v>
      </c>
      <c r="C21" s="11"/>
      <c r="D21" s="11"/>
      <c r="E21" s="11"/>
      <c r="F21" s="21"/>
      <c r="G21" s="11"/>
      <c r="H21" s="3" t="s">
        <v>160</v>
      </c>
      <c r="I21" s="12"/>
      <c r="J21" s="11"/>
    </row>
    <row r="22" spans="1:10" x14ac:dyDescent="0.2">
      <c r="A22" s="10">
        <v>3</v>
      </c>
      <c r="B22" s="11" t="s">
        <v>38</v>
      </c>
      <c r="C22" s="11" t="s">
        <v>161</v>
      </c>
      <c r="D22" s="11"/>
      <c r="E22" s="11"/>
      <c r="F22" s="11"/>
      <c r="G22" s="3" t="s">
        <v>162</v>
      </c>
      <c r="H22" s="3"/>
      <c r="I22" s="12"/>
      <c r="J22" s="24"/>
    </row>
    <row r="23" spans="1:10" x14ac:dyDescent="0.2">
      <c r="A23" s="10"/>
      <c r="B23" s="11" t="s">
        <v>163</v>
      </c>
      <c r="C23" s="11" t="s">
        <v>164</v>
      </c>
      <c r="D23" s="11"/>
      <c r="E23" s="11"/>
      <c r="F23" s="11"/>
      <c r="G23" s="3" t="s">
        <v>165</v>
      </c>
      <c r="H23" s="3"/>
      <c r="I23" s="12"/>
      <c r="J23" s="24"/>
    </row>
    <row r="24" spans="1:10" x14ac:dyDescent="0.2">
      <c r="A24" s="10"/>
      <c r="B24" s="25"/>
      <c r="C24" s="11"/>
      <c r="D24" s="11"/>
      <c r="E24" s="11"/>
      <c r="F24" s="77" t="s">
        <v>41</v>
      </c>
      <c r="G24" s="78"/>
      <c r="H24" s="3" t="s">
        <v>166</v>
      </c>
      <c r="I24" s="19"/>
      <c r="J24" s="17">
        <f>J22+J23</f>
        <v>0</v>
      </c>
    </row>
    <row r="25" spans="1:10" x14ac:dyDescent="0.2">
      <c r="A25" s="10">
        <v>4</v>
      </c>
      <c r="B25" s="11" t="s">
        <v>167</v>
      </c>
      <c r="C25" s="11"/>
      <c r="D25" s="10"/>
      <c r="E25" s="11"/>
      <c r="F25" s="11"/>
      <c r="G25" s="11"/>
      <c r="H25" s="26"/>
      <c r="I25" s="12"/>
      <c r="J25" s="24"/>
    </row>
    <row r="26" spans="1:10" x14ac:dyDescent="0.2">
      <c r="A26" s="10"/>
      <c r="B26" s="11" t="s">
        <v>44</v>
      </c>
      <c r="C26" s="11"/>
      <c r="D26" s="11"/>
      <c r="E26" s="11"/>
      <c r="F26" s="11"/>
      <c r="G26" s="4"/>
      <c r="H26" s="22"/>
      <c r="I26" s="12"/>
      <c r="J26" s="27"/>
    </row>
    <row r="27" spans="1:10" x14ac:dyDescent="0.2">
      <c r="A27" s="10"/>
      <c r="B27" s="11" t="s">
        <v>45</v>
      </c>
      <c r="C27" s="11"/>
      <c r="D27" s="11"/>
      <c r="E27" s="11"/>
      <c r="F27" s="11"/>
      <c r="G27" s="11"/>
      <c r="H27" s="22"/>
      <c r="I27" s="12"/>
      <c r="J27" s="27"/>
    </row>
    <row r="28" spans="1:10" x14ac:dyDescent="0.2">
      <c r="A28" s="10"/>
      <c r="B28" s="11" t="s">
        <v>46</v>
      </c>
      <c r="C28" s="11"/>
      <c r="D28" s="11"/>
      <c r="E28" s="11"/>
      <c r="F28" s="11"/>
      <c r="G28" s="11"/>
      <c r="H28" s="22"/>
      <c r="I28" s="12"/>
      <c r="J28" s="10"/>
    </row>
    <row r="29" spans="1:10" x14ac:dyDescent="0.2">
      <c r="A29" s="10"/>
      <c r="B29" s="11" t="s">
        <v>47</v>
      </c>
      <c r="C29" s="11"/>
      <c r="D29" s="11"/>
      <c r="E29" s="11"/>
      <c r="F29" s="11"/>
      <c r="G29" s="11"/>
      <c r="H29" s="22"/>
      <c r="I29" s="12"/>
      <c r="J29" s="27"/>
    </row>
    <row r="30" spans="1:10" x14ac:dyDescent="0.2">
      <c r="A30" s="10"/>
      <c r="B30" s="25"/>
      <c r="C30" s="11"/>
      <c r="D30" s="11"/>
      <c r="E30" s="11"/>
      <c r="F30" s="77" t="s">
        <v>41</v>
      </c>
      <c r="G30" s="78"/>
      <c r="H30" s="3" t="s">
        <v>168</v>
      </c>
      <c r="I30" s="12"/>
      <c r="J30" s="11">
        <f>J29+J28+J27+J26</f>
        <v>0</v>
      </c>
    </row>
    <row r="31" spans="1:10" x14ac:dyDescent="0.2">
      <c r="A31" s="10">
        <v>5</v>
      </c>
      <c r="B31" s="11" t="s">
        <v>169</v>
      </c>
      <c r="C31" s="11"/>
      <c r="D31" s="11"/>
      <c r="E31" s="11"/>
      <c r="F31" s="79" t="s">
        <v>170</v>
      </c>
      <c r="G31" s="79"/>
      <c r="H31" s="3" t="s">
        <v>171</v>
      </c>
      <c r="I31" s="1"/>
      <c r="J31" s="17">
        <f>J20+J21+J24+J30</f>
        <v>-50000</v>
      </c>
    </row>
    <row r="32" spans="1:10" x14ac:dyDescent="0.2">
      <c r="A32" s="10"/>
      <c r="B32" s="11"/>
      <c r="C32" s="11"/>
      <c r="D32" s="11"/>
      <c r="E32" s="11"/>
      <c r="F32" s="11"/>
      <c r="G32" s="11"/>
      <c r="H32" s="28"/>
      <c r="I32" s="28"/>
      <c r="J32" s="17"/>
    </row>
    <row r="33" spans="1:10" x14ac:dyDescent="0.2">
      <c r="A33" s="10">
        <v>6</v>
      </c>
      <c r="B33" s="11" t="s">
        <v>104</v>
      </c>
      <c r="C33" s="11"/>
      <c r="D33" s="11"/>
      <c r="E33" s="11"/>
      <c r="F33" s="11"/>
      <c r="G33" s="11"/>
      <c r="H33" s="3" t="s">
        <v>172</v>
      </c>
      <c r="I33" s="12"/>
      <c r="J33" s="16">
        <f>ROUND(J31, -1)</f>
        <v>-50000</v>
      </c>
    </row>
    <row r="34" spans="1:10" x14ac:dyDescent="0.2">
      <c r="A34" s="10">
        <v>7</v>
      </c>
      <c r="B34" s="11" t="s">
        <v>105</v>
      </c>
      <c r="C34" s="11"/>
      <c r="D34" s="11"/>
      <c r="E34" s="11"/>
      <c r="F34" s="11"/>
      <c r="G34" s="11"/>
      <c r="H34" s="3" t="s">
        <v>173</v>
      </c>
      <c r="I34" s="12"/>
      <c r="J34" s="35"/>
    </row>
    <row r="35" spans="1:10" x14ac:dyDescent="0.2">
      <c r="A35" s="10">
        <v>8</v>
      </c>
      <c r="B35" s="11" t="s">
        <v>106</v>
      </c>
      <c r="C35" s="11"/>
      <c r="D35" s="11"/>
      <c r="E35" s="11"/>
      <c r="F35" s="11"/>
      <c r="G35" s="32" t="s">
        <v>174</v>
      </c>
      <c r="H35" s="3" t="s">
        <v>175</v>
      </c>
      <c r="I35" s="12"/>
      <c r="J35" s="16">
        <f>J33+J34</f>
        <v>-50000</v>
      </c>
    </row>
    <row r="36" spans="1:10" x14ac:dyDescent="0.2">
      <c r="A36" s="10">
        <v>9</v>
      </c>
      <c r="B36" s="10" t="s">
        <v>108</v>
      </c>
      <c r="C36" s="10"/>
      <c r="D36" s="11"/>
      <c r="E36" s="10"/>
      <c r="F36" s="11"/>
      <c r="G36" s="10"/>
      <c r="H36" s="10"/>
      <c r="I36" s="12"/>
      <c r="J36" s="10"/>
    </row>
    <row r="37" spans="1:10" x14ac:dyDescent="0.2">
      <c r="A37" s="10"/>
      <c r="B37" s="36">
        <v>0</v>
      </c>
      <c r="C37" s="37" t="s">
        <v>109</v>
      </c>
      <c r="D37" s="14"/>
      <c r="E37" s="11" t="s">
        <v>110</v>
      </c>
      <c r="F37" s="38"/>
      <c r="G37" s="10"/>
      <c r="H37" s="10"/>
      <c r="I37" s="12"/>
      <c r="J37" s="16"/>
    </row>
    <row r="38" spans="1:10" x14ac:dyDescent="0.2">
      <c r="A38" s="10"/>
      <c r="B38" s="38">
        <v>300001</v>
      </c>
      <c r="C38" s="33" t="s">
        <v>176</v>
      </c>
      <c r="D38" s="11"/>
      <c r="E38" s="39">
        <v>0.05</v>
      </c>
      <c r="F38" s="38"/>
      <c r="G38" s="38">
        <f>IF(J35&lt;600000, ROUND((J35-300000)*0.05,0), 15000)</f>
        <v>-17500</v>
      </c>
      <c r="H38" s="10"/>
      <c r="I38" s="12"/>
      <c r="J38" s="16">
        <f>IF(G38&gt;0, G38, 0)</f>
        <v>0</v>
      </c>
    </row>
    <row r="39" spans="1:10" x14ac:dyDescent="0.2">
      <c r="A39" s="10"/>
      <c r="B39" s="38">
        <v>600001</v>
      </c>
      <c r="C39" s="33" t="s">
        <v>177</v>
      </c>
      <c r="D39" s="11"/>
      <c r="E39" s="39">
        <v>0.1</v>
      </c>
      <c r="F39" s="38"/>
      <c r="G39" s="38">
        <f>IF(J35&lt;900000, ROUND((J35-600000)*0.1,0), 30000)</f>
        <v>-65000</v>
      </c>
      <c r="H39" s="10"/>
      <c r="I39" s="12"/>
      <c r="J39" s="16">
        <f>IF(G39&gt;0, G39, 0)</f>
        <v>0</v>
      </c>
    </row>
    <row r="40" spans="1:10" x14ac:dyDescent="0.2">
      <c r="A40" s="10"/>
      <c r="B40" s="38">
        <v>900001</v>
      </c>
      <c r="C40" s="33" t="s">
        <v>113</v>
      </c>
      <c r="D40" s="11"/>
      <c r="E40" s="39">
        <v>0.15</v>
      </c>
      <c r="F40" s="38"/>
      <c r="G40" s="38">
        <f>IF(J35&lt;1200000, ROUND((J35-900000)*0.15,0), 45000)</f>
        <v>-142500</v>
      </c>
      <c r="H40" s="10"/>
      <c r="I40" s="12"/>
      <c r="J40" s="16">
        <f>IF(G40&gt;0, G40, 0)</f>
        <v>0</v>
      </c>
    </row>
    <row r="41" spans="1:10" x14ac:dyDescent="0.2">
      <c r="A41" s="10"/>
      <c r="B41" s="38">
        <v>1200001</v>
      </c>
      <c r="C41" s="33" t="s">
        <v>114</v>
      </c>
      <c r="D41" s="11"/>
      <c r="E41" s="39">
        <v>0.2</v>
      </c>
      <c r="F41" s="38"/>
      <c r="G41" s="38">
        <f>IF(J35&lt;1200000, ROUND((J35-900000)*0.2,0), 60000)</f>
        <v>-190000</v>
      </c>
      <c r="H41" s="10"/>
      <c r="I41" s="12"/>
      <c r="J41" s="16">
        <f>IF(G41&gt;0, G41, 0)</f>
        <v>0</v>
      </c>
    </row>
    <row r="42" spans="1:10" x14ac:dyDescent="0.2">
      <c r="A42" s="10"/>
      <c r="B42" s="38">
        <v>1500001</v>
      </c>
      <c r="C42" s="33" t="s">
        <v>115</v>
      </c>
      <c r="D42" s="11"/>
      <c r="E42" s="39">
        <v>0.3</v>
      </c>
      <c r="F42" s="38"/>
      <c r="G42" s="38">
        <f>IF(J35&gt;1500000, ROUND((J35-1500000)*0.3,0), 0)</f>
        <v>0</v>
      </c>
      <c r="H42" s="10"/>
      <c r="I42" s="12"/>
      <c r="J42" s="16">
        <f>IF(G42&gt;0, G42, 0)</f>
        <v>0</v>
      </c>
    </row>
    <row r="43" spans="1:10" x14ac:dyDescent="0.2">
      <c r="A43" s="10"/>
      <c r="B43" s="10"/>
      <c r="C43" s="10"/>
      <c r="D43" s="11"/>
      <c r="E43" s="10"/>
      <c r="F43" s="11"/>
      <c r="G43" s="32" t="s">
        <v>41</v>
      </c>
      <c r="H43" s="3" t="s">
        <v>178</v>
      </c>
      <c r="I43" s="12"/>
      <c r="J43" s="16">
        <f>SUM(J38:J42)</f>
        <v>0</v>
      </c>
    </row>
    <row r="44" spans="1:10" ht="13.15" customHeight="1" x14ac:dyDescent="0.2">
      <c r="A44" s="25"/>
      <c r="B44" s="99" t="s">
        <v>179</v>
      </c>
      <c r="C44" s="90"/>
      <c r="D44" s="90"/>
      <c r="E44" s="90"/>
      <c r="F44" s="90"/>
      <c r="G44" s="90"/>
      <c r="H44" s="10">
        <f>IF(J35&gt;700000, J43, J43-25000)</f>
        <v>-25000</v>
      </c>
      <c r="I44" s="12"/>
      <c r="J44" s="17">
        <f>IF(J43&lt;25000,0,J43)</f>
        <v>0</v>
      </c>
    </row>
    <row r="45" spans="1:10" x14ac:dyDescent="0.2">
      <c r="A45" s="25"/>
      <c r="B45" s="100"/>
      <c r="C45" s="92"/>
      <c r="D45" s="92"/>
      <c r="E45" s="92"/>
      <c r="F45" s="92"/>
      <c r="G45" s="92"/>
      <c r="H45" s="10"/>
      <c r="I45" s="12"/>
      <c r="J45" s="17"/>
    </row>
    <row r="46" spans="1:10" x14ac:dyDescent="0.2">
      <c r="A46" s="25">
        <v>10</v>
      </c>
      <c r="B46" s="11" t="s">
        <v>180</v>
      </c>
      <c r="C46" s="11"/>
      <c r="D46" s="11"/>
      <c r="E46" s="11"/>
      <c r="F46" s="11"/>
      <c r="H46" s="3" t="s">
        <v>181</v>
      </c>
      <c r="I46" s="12"/>
      <c r="J46" s="17">
        <f>J44</f>
        <v>0</v>
      </c>
    </row>
    <row r="47" spans="1:10" x14ac:dyDescent="0.2">
      <c r="A47" s="10">
        <v>11</v>
      </c>
      <c r="B47" s="11" t="s">
        <v>182</v>
      </c>
      <c r="C47" s="11"/>
      <c r="D47" s="11"/>
      <c r="E47" s="11"/>
      <c r="F47" s="11"/>
      <c r="G47" s="14"/>
      <c r="H47" s="3" t="s">
        <v>183</v>
      </c>
      <c r="I47" s="12"/>
      <c r="J47" s="14">
        <f>J46*0.1</f>
        <v>0</v>
      </c>
    </row>
    <row r="48" spans="1:10" x14ac:dyDescent="0.2">
      <c r="A48" s="10"/>
      <c r="B48" s="11"/>
      <c r="C48" s="11"/>
      <c r="D48" s="11"/>
      <c r="E48" s="11"/>
      <c r="F48" s="11"/>
      <c r="G48" s="14"/>
      <c r="H48" s="11"/>
      <c r="I48" s="12"/>
      <c r="J48" s="14"/>
    </row>
    <row r="49" spans="1:10" x14ac:dyDescent="0.2">
      <c r="A49" s="10">
        <v>12</v>
      </c>
      <c r="B49" s="11" t="s">
        <v>184</v>
      </c>
      <c r="C49" s="11"/>
      <c r="D49" s="11"/>
      <c r="E49" s="11"/>
      <c r="F49" s="11"/>
      <c r="G49" s="32" t="s">
        <v>185</v>
      </c>
      <c r="H49" s="3" t="s">
        <v>186</v>
      </c>
      <c r="I49" s="12"/>
      <c r="J49" s="17">
        <f>J46+J47</f>
        <v>0</v>
      </c>
    </row>
    <row r="50" spans="1:10" x14ac:dyDescent="0.2">
      <c r="A50" s="10">
        <v>13</v>
      </c>
      <c r="B50" s="11" t="s">
        <v>125</v>
      </c>
      <c r="C50" s="11"/>
      <c r="D50" s="11"/>
      <c r="E50" s="11"/>
      <c r="F50" s="11"/>
      <c r="G50" s="11"/>
      <c r="H50" s="3" t="s">
        <v>187</v>
      </c>
      <c r="I50" s="12"/>
      <c r="J50" s="54"/>
    </row>
    <row r="51" spans="1:10" x14ac:dyDescent="0.2">
      <c r="A51" s="10">
        <v>14</v>
      </c>
      <c r="B51" s="11" t="s">
        <v>188</v>
      </c>
      <c r="C51" s="11"/>
      <c r="D51" s="11"/>
      <c r="E51" s="11"/>
      <c r="F51" s="11"/>
      <c r="G51" s="32" t="s">
        <v>189</v>
      </c>
      <c r="H51" s="3" t="s">
        <v>190</v>
      </c>
      <c r="I51" s="12"/>
      <c r="J51" s="17">
        <f>J46+J49</f>
        <v>0</v>
      </c>
    </row>
    <row r="52" spans="1:10" x14ac:dyDescent="0.2">
      <c r="A52" s="11">
        <v>15</v>
      </c>
      <c r="B52" s="11" t="s">
        <v>191</v>
      </c>
      <c r="C52" s="11"/>
      <c r="D52" s="11"/>
      <c r="E52" s="11"/>
      <c r="F52" s="11"/>
      <c r="G52" s="11"/>
      <c r="H52" s="3" t="s">
        <v>192</v>
      </c>
      <c r="I52" s="12"/>
      <c r="J52" s="11"/>
    </row>
    <row r="53" spans="1:10" x14ac:dyDescent="0.2">
      <c r="A53" s="11">
        <v>16</v>
      </c>
      <c r="B53" s="11" t="s">
        <v>193</v>
      </c>
      <c r="C53" s="11"/>
      <c r="D53" s="11"/>
      <c r="E53" s="11"/>
      <c r="F53" s="11"/>
      <c r="G53" s="11"/>
      <c r="H53" s="3" t="s">
        <v>194</v>
      </c>
      <c r="I53" s="12"/>
      <c r="J53" s="14">
        <f>J51-J52</f>
        <v>0</v>
      </c>
    </row>
    <row r="54" spans="1:10" x14ac:dyDescent="0.2">
      <c r="A54" s="10"/>
      <c r="B54" s="11"/>
      <c r="C54" s="11"/>
      <c r="D54" s="11"/>
      <c r="E54" s="11"/>
      <c r="F54" s="11"/>
      <c r="G54" s="41" t="s">
        <v>130</v>
      </c>
      <c r="H54" s="11"/>
      <c r="I54" s="12"/>
      <c r="J54" s="14">
        <v>0</v>
      </c>
    </row>
    <row r="55" spans="1:10" x14ac:dyDescent="0.2">
      <c r="A55" s="10"/>
      <c r="B55" s="11"/>
      <c r="C55" s="11"/>
      <c r="D55" s="11"/>
      <c r="E55" s="11"/>
      <c r="F55" s="11"/>
      <c r="G55" s="41" t="s">
        <v>131</v>
      </c>
      <c r="H55" s="11"/>
      <c r="I55" s="12"/>
      <c r="J55" s="14">
        <v>0</v>
      </c>
    </row>
    <row r="56" spans="1:10" x14ac:dyDescent="0.2">
      <c r="A56" s="11"/>
      <c r="B56" s="11"/>
      <c r="C56" s="11"/>
      <c r="D56" s="11"/>
      <c r="E56" s="11"/>
      <c r="F56" s="11"/>
      <c r="G56" s="41" t="s">
        <v>132</v>
      </c>
      <c r="H56" s="11"/>
      <c r="I56" s="11"/>
      <c r="J56" s="14">
        <v>0</v>
      </c>
    </row>
    <row r="57" spans="1:10" x14ac:dyDescent="0.2">
      <c r="A57" s="11"/>
      <c r="B57" s="11"/>
      <c r="C57" s="11"/>
      <c r="D57" s="11"/>
      <c r="E57" s="11"/>
      <c r="F57" s="11"/>
      <c r="G57" s="41" t="s">
        <v>133</v>
      </c>
      <c r="H57" s="11"/>
      <c r="I57" s="11"/>
      <c r="J57" s="17">
        <v>0</v>
      </c>
    </row>
    <row r="58" spans="1:10" x14ac:dyDescent="0.2">
      <c r="A58" s="10"/>
      <c r="B58" s="10" t="s">
        <v>134</v>
      </c>
      <c r="C58" s="11"/>
      <c r="D58" s="11"/>
      <c r="E58" s="11"/>
      <c r="F58" s="11"/>
      <c r="G58" s="11"/>
      <c r="H58" s="11"/>
      <c r="I58" s="12"/>
      <c r="J58" s="17">
        <f>J54+J55+J56+J57</f>
        <v>0</v>
      </c>
    </row>
    <row r="59" spans="1:10" ht="15.75" x14ac:dyDescent="0.2">
      <c r="A59" s="10"/>
      <c r="B59" s="10" t="s">
        <v>135</v>
      </c>
      <c r="C59" s="11"/>
      <c r="D59" s="11"/>
      <c r="E59" s="11"/>
      <c r="F59" s="11"/>
      <c r="G59" s="11"/>
      <c r="H59" s="11"/>
      <c r="I59" s="12"/>
      <c r="J59" s="42">
        <f>J51-J52</f>
        <v>0</v>
      </c>
    </row>
    <row r="60" spans="1:10" ht="15.75" x14ac:dyDescent="0.25">
      <c r="A60" s="10"/>
      <c r="B60" s="10"/>
      <c r="C60" s="11"/>
      <c r="D60" s="11"/>
      <c r="E60" s="11"/>
      <c r="F60" s="11"/>
      <c r="G60" s="11"/>
      <c r="H60" s="11"/>
      <c r="I60" s="12"/>
      <c r="J60" s="43"/>
    </row>
    <row r="61" spans="1:10" ht="15.75" x14ac:dyDescent="0.25">
      <c r="A61" s="10"/>
      <c r="B61" s="45" t="s">
        <v>138</v>
      </c>
      <c r="C61" s="55"/>
      <c r="D61" s="11"/>
      <c r="E61" s="10" t="s">
        <v>139</v>
      </c>
      <c r="F61" s="75"/>
      <c r="G61" s="75"/>
      <c r="H61" s="75"/>
      <c r="I61" s="75"/>
      <c r="J61" s="75"/>
    </row>
    <row r="62" spans="1:10" ht="15.75" x14ac:dyDescent="0.25">
      <c r="A62" s="10"/>
      <c r="B62" s="10" t="s">
        <v>140</v>
      </c>
      <c r="C62" s="56"/>
      <c r="D62" s="11"/>
      <c r="E62" s="10" t="s">
        <v>141</v>
      </c>
      <c r="F62" s="75"/>
      <c r="G62" s="75"/>
      <c r="H62" s="75"/>
      <c r="I62" s="75"/>
      <c r="J62" s="75"/>
    </row>
    <row r="63" spans="1:10" ht="15.75" x14ac:dyDescent="0.25">
      <c r="A63" s="10"/>
      <c r="B63" s="10"/>
      <c r="C63" s="56"/>
      <c r="D63" s="11"/>
      <c r="E63" s="10"/>
      <c r="F63" s="46"/>
      <c r="G63" s="46"/>
      <c r="H63" s="46"/>
      <c r="I63" s="46"/>
      <c r="J63" s="46"/>
    </row>
    <row r="64" spans="1:10" ht="15.75" x14ac:dyDescent="0.25">
      <c r="A64" s="10"/>
      <c r="B64" s="10"/>
      <c r="C64" s="56"/>
      <c r="D64" s="11"/>
      <c r="E64" s="10"/>
      <c r="F64" s="46"/>
      <c r="G64" s="46"/>
      <c r="H64" s="46"/>
      <c r="I64" s="46"/>
      <c r="J64" s="46"/>
    </row>
    <row r="65" spans="1:10" x14ac:dyDescent="0.2">
      <c r="A65" s="68" t="s">
        <v>142</v>
      </c>
      <c r="B65" s="68"/>
      <c r="C65" s="68"/>
      <c r="D65" s="68"/>
      <c r="E65" s="68"/>
      <c r="F65" s="68"/>
      <c r="G65" s="68"/>
      <c r="H65" s="68"/>
      <c r="I65" s="68"/>
      <c r="J65" s="68"/>
    </row>
    <row r="66" spans="1:10" x14ac:dyDescent="0.2">
      <c r="A66" s="70" t="s">
        <v>2</v>
      </c>
      <c r="B66" s="70"/>
      <c r="C66" s="70"/>
      <c r="D66" s="70"/>
      <c r="E66" s="70"/>
      <c r="F66" s="70"/>
      <c r="G66" s="70"/>
      <c r="H66" s="70"/>
      <c r="I66" s="70"/>
      <c r="J66" s="70"/>
    </row>
    <row r="67" spans="1:10" x14ac:dyDescent="0.2">
      <c r="A67" s="69" t="s">
        <v>195</v>
      </c>
      <c r="B67" s="69"/>
      <c r="C67" s="69"/>
      <c r="D67" s="69"/>
      <c r="E67" s="69"/>
      <c r="F67" s="69"/>
      <c r="G67" s="69"/>
      <c r="H67" s="69"/>
      <c r="I67" s="69"/>
      <c r="J67" s="69"/>
    </row>
    <row r="68" spans="1:10" ht="15" x14ac:dyDescent="0.25">
      <c r="A68" s="7" t="s">
        <v>144</v>
      </c>
      <c r="B68" s="7"/>
      <c r="C68" s="71" t="s">
        <v>145</v>
      </c>
      <c r="D68" s="72"/>
      <c r="E68" s="72"/>
      <c r="F68" s="72"/>
      <c r="G68" s="72"/>
      <c r="H68" s="72"/>
      <c r="I68" s="73"/>
      <c r="J68" s="51" t="s">
        <v>146</v>
      </c>
    </row>
    <row r="69" spans="1:10" ht="15.75" x14ac:dyDescent="0.25">
      <c r="A69" s="10" t="s">
        <v>196</v>
      </c>
      <c r="B69" s="10"/>
      <c r="C69" s="56" t="s">
        <v>197</v>
      </c>
      <c r="D69" s="11"/>
      <c r="E69" s="10"/>
      <c r="F69" s="46"/>
      <c r="G69" s="46"/>
      <c r="H69" s="46"/>
      <c r="I69" s="46"/>
      <c r="J69" s="46"/>
    </row>
    <row r="70" spans="1:10" ht="15.75" x14ac:dyDescent="0.25">
      <c r="A70" s="10"/>
      <c r="B70" s="10"/>
      <c r="C70" s="56"/>
      <c r="D70" s="11"/>
      <c r="E70" s="10"/>
      <c r="F70" s="46"/>
      <c r="G70" s="46"/>
      <c r="H70" s="46"/>
      <c r="I70" s="46"/>
      <c r="J70" s="46"/>
    </row>
    <row r="71" spans="1:10" ht="15.75" x14ac:dyDescent="0.25">
      <c r="A71" s="10"/>
      <c r="B71" s="101" t="s">
        <v>198</v>
      </c>
      <c r="C71" s="102"/>
      <c r="D71" s="102"/>
      <c r="E71" s="102"/>
      <c r="F71" s="102"/>
      <c r="G71" s="102"/>
      <c r="H71" s="102"/>
      <c r="I71" s="102"/>
      <c r="J71" s="103"/>
    </row>
    <row r="72" spans="1:10" ht="15.6" customHeight="1" x14ac:dyDescent="0.2">
      <c r="A72" s="10"/>
      <c r="B72" s="90" t="s">
        <v>199</v>
      </c>
      <c r="C72" s="90"/>
      <c r="D72" s="90"/>
      <c r="E72" s="90"/>
      <c r="F72" s="90"/>
      <c r="G72" s="90"/>
      <c r="H72" s="90"/>
      <c r="I72" s="90"/>
      <c r="J72" s="91"/>
    </row>
    <row r="73" spans="1:10" ht="15.6" customHeight="1" x14ac:dyDescent="0.2">
      <c r="A73" s="10"/>
      <c r="B73" s="92"/>
      <c r="C73" s="92"/>
      <c r="D73" s="92"/>
      <c r="E73" s="92"/>
      <c r="F73" s="92"/>
      <c r="G73" s="92"/>
      <c r="H73" s="92"/>
      <c r="I73" s="92"/>
      <c r="J73" s="93"/>
    </row>
    <row r="74" spans="1:10" ht="15.6" customHeight="1" x14ac:dyDescent="0.2">
      <c r="A74" s="10"/>
      <c r="B74" s="104" t="s">
        <v>200</v>
      </c>
      <c r="C74" s="105"/>
      <c r="D74" s="105"/>
      <c r="E74" s="105"/>
      <c r="F74" s="105"/>
      <c r="G74" s="105"/>
      <c r="H74" s="105"/>
      <c r="I74" s="105"/>
      <c r="J74" s="106"/>
    </row>
    <row r="75" spans="1:10" ht="15.6" customHeight="1" x14ac:dyDescent="0.25">
      <c r="A75" s="10"/>
      <c r="B75" s="10"/>
      <c r="C75" s="11"/>
      <c r="D75" s="11"/>
      <c r="E75" s="11"/>
      <c r="F75" s="11"/>
      <c r="G75" s="11"/>
      <c r="H75" s="11"/>
      <c r="I75" s="12"/>
      <c r="J75" s="43"/>
    </row>
    <row r="76" spans="1:10" ht="15.75" x14ac:dyDescent="0.25">
      <c r="A76" s="10"/>
      <c r="B76" s="10"/>
      <c r="C76" s="11"/>
      <c r="D76" s="11"/>
      <c r="E76" s="11"/>
      <c r="F76" s="11"/>
      <c r="G76" s="11"/>
      <c r="H76" s="11"/>
      <c r="I76" s="12"/>
      <c r="J76" s="43"/>
    </row>
    <row r="77" spans="1:10" ht="15.75" x14ac:dyDescent="0.25">
      <c r="A77" s="10"/>
      <c r="B77" s="45" t="s">
        <v>138</v>
      </c>
      <c r="C77" s="55">
        <f>C61</f>
        <v>0</v>
      </c>
      <c r="D77" s="11"/>
      <c r="E77" s="10" t="s">
        <v>139</v>
      </c>
      <c r="F77" s="75"/>
      <c r="G77" s="75"/>
      <c r="H77" s="75"/>
      <c r="I77" s="75"/>
      <c r="J77" s="75"/>
    </row>
    <row r="78" spans="1:10" ht="15.75" x14ac:dyDescent="0.25">
      <c r="A78" s="10"/>
      <c r="B78" s="10" t="s">
        <v>140</v>
      </c>
      <c r="C78" s="56">
        <f>C62</f>
        <v>0</v>
      </c>
      <c r="D78" s="11"/>
      <c r="E78" s="10" t="s">
        <v>141</v>
      </c>
      <c r="F78" s="75"/>
      <c r="G78" s="75"/>
      <c r="H78" s="75"/>
      <c r="I78" s="75"/>
      <c r="J78" s="75"/>
    </row>
    <row r="79" spans="1:10" ht="15.75" x14ac:dyDescent="0.25">
      <c r="A79" s="10"/>
      <c r="B79" s="10"/>
      <c r="C79" s="11"/>
      <c r="D79" s="11"/>
      <c r="E79" s="11"/>
      <c r="F79" s="11"/>
      <c r="G79" s="33"/>
      <c r="H79" s="11"/>
      <c r="I79" s="12"/>
      <c r="J79" s="43"/>
    </row>
  </sheetData>
  <mergeCells count="30">
    <mergeCell ref="F78:J78"/>
    <mergeCell ref="B44:G45"/>
    <mergeCell ref="F61:J61"/>
    <mergeCell ref="F62:J62"/>
    <mergeCell ref="A65:J65"/>
    <mergeCell ref="A66:J66"/>
    <mergeCell ref="A67:J67"/>
    <mergeCell ref="C68:I68"/>
    <mergeCell ref="B71:J71"/>
    <mergeCell ref="B72:J73"/>
    <mergeCell ref="B74:J74"/>
    <mergeCell ref="F77:J77"/>
    <mergeCell ref="F31:G31"/>
    <mergeCell ref="A7:J7"/>
    <mergeCell ref="D8:J8"/>
    <mergeCell ref="C9:D9"/>
    <mergeCell ref="H9:J9"/>
    <mergeCell ref="C10:D10"/>
    <mergeCell ref="H10:J10"/>
    <mergeCell ref="D11:J11"/>
    <mergeCell ref="D12:J12"/>
    <mergeCell ref="F19:G19"/>
    <mergeCell ref="F24:G24"/>
    <mergeCell ref="F30:G30"/>
    <mergeCell ref="A6:J6"/>
    <mergeCell ref="A1:J1"/>
    <mergeCell ref="A2:J2"/>
    <mergeCell ref="A3:J3"/>
    <mergeCell ref="C4:I4"/>
    <mergeCell ref="A5:J5"/>
  </mergeCells>
  <printOptions horizontalCentered="1"/>
  <pageMargins left="9.8425196850393706E-2" right="9.8425196850393706E-2" top="9.8425196850393706E-2" bottom="9.8425196850393706E-2" header="0.51181102362204722" footer="0.26"/>
  <pageSetup paperSize="9" firstPageNumber="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0"/>
  <sheetViews>
    <sheetView topLeftCell="A68" zoomScale="110" zoomScaleNormal="110" zoomScaleSheetLayoutView="100" workbookViewId="0">
      <selection activeCell="D8" sqref="D8:J8"/>
    </sheetView>
  </sheetViews>
  <sheetFormatPr defaultColWidth="5.7109375" defaultRowHeight="12.75" x14ac:dyDescent="0.2"/>
  <cols>
    <col min="1" max="1" width="5.28515625" style="48" customWidth="1"/>
    <col min="2" max="2" width="11.5703125" style="1" customWidth="1"/>
    <col min="3"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5.28515625" style="49" customWidth="1"/>
    <col min="10" max="10" width="11.8554687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5" x14ac:dyDescent="0.2">
      <c r="A1" s="68" t="s">
        <v>142</v>
      </c>
      <c r="B1" s="68"/>
      <c r="C1" s="68"/>
      <c r="D1" s="68"/>
      <c r="E1" s="68"/>
      <c r="F1" s="68"/>
      <c r="G1" s="68"/>
      <c r="H1" s="68"/>
      <c r="I1" s="68"/>
      <c r="J1" s="68"/>
    </row>
    <row r="2" spans="1:15" x14ac:dyDescent="0.2">
      <c r="A2" s="70" t="s">
        <v>2</v>
      </c>
      <c r="B2" s="70"/>
      <c r="C2" s="70"/>
      <c r="D2" s="70"/>
      <c r="E2" s="70"/>
      <c r="F2" s="70"/>
      <c r="G2" s="70"/>
      <c r="H2" s="70"/>
      <c r="I2" s="70"/>
      <c r="J2" s="70"/>
    </row>
    <row r="3" spans="1:15" x14ac:dyDescent="0.2">
      <c r="A3" s="69" t="s">
        <v>143</v>
      </c>
      <c r="B3" s="69"/>
      <c r="C3" s="69"/>
      <c r="D3" s="69"/>
      <c r="E3" s="69"/>
      <c r="F3" s="69"/>
      <c r="G3" s="69"/>
      <c r="H3" s="69"/>
      <c r="I3" s="69"/>
      <c r="J3" s="69"/>
    </row>
    <row r="4" spans="1:15" ht="15" x14ac:dyDescent="0.25">
      <c r="A4" s="7" t="s">
        <v>144</v>
      </c>
      <c r="B4" s="7"/>
      <c r="C4" s="71" t="s">
        <v>145</v>
      </c>
      <c r="D4" s="72"/>
      <c r="E4" s="72"/>
      <c r="F4" s="72"/>
      <c r="G4" s="72"/>
      <c r="H4" s="72"/>
      <c r="I4" s="73"/>
      <c r="J4" s="51" t="s">
        <v>146</v>
      </c>
    </row>
    <row r="5" spans="1:15" ht="24.75" customHeight="1" x14ac:dyDescent="0.2">
      <c r="A5" s="95" t="s">
        <v>147</v>
      </c>
      <c r="B5" s="95"/>
      <c r="C5" s="95"/>
      <c r="D5" s="95"/>
      <c r="E5" s="95"/>
      <c r="F5" s="95"/>
      <c r="G5" s="95"/>
      <c r="H5" s="95"/>
      <c r="I5" s="95"/>
      <c r="J5" s="95"/>
    </row>
    <row r="6" spans="1:15" ht="22.5" customHeight="1" x14ac:dyDescent="0.2">
      <c r="A6" s="94" t="s">
        <v>148</v>
      </c>
      <c r="B6" s="94"/>
      <c r="C6" s="94"/>
      <c r="D6" s="94"/>
      <c r="E6" s="94"/>
      <c r="F6" s="94"/>
      <c r="G6" s="94"/>
      <c r="H6" s="94"/>
      <c r="I6" s="94"/>
      <c r="J6" s="94"/>
    </row>
    <row r="7" spans="1:15" ht="15.75" x14ac:dyDescent="0.2">
      <c r="A7" s="96" t="s">
        <v>149</v>
      </c>
      <c r="B7" s="96"/>
      <c r="C7" s="96"/>
      <c r="D7" s="96"/>
      <c r="E7" s="96"/>
      <c r="F7" s="96"/>
      <c r="G7" s="96"/>
      <c r="H7" s="96"/>
      <c r="I7" s="96"/>
      <c r="J7" s="96"/>
    </row>
    <row r="8" spans="1:15" ht="15" x14ac:dyDescent="0.25">
      <c r="A8" s="2" t="s">
        <v>6</v>
      </c>
      <c r="B8" s="2"/>
      <c r="C8" s="3" t="s">
        <v>7</v>
      </c>
      <c r="D8" s="71"/>
      <c r="E8" s="72"/>
      <c r="F8" s="72"/>
      <c r="G8" s="72"/>
      <c r="H8" s="72"/>
      <c r="I8" s="72"/>
      <c r="J8" s="73"/>
      <c r="L8"/>
      <c r="M8"/>
      <c r="N8"/>
      <c r="O8"/>
    </row>
    <row r="9" spans="1:15" ht="15" x14ac:dyDescent="0.25">
      <c r="A9" s="2" t="s">
        <v>8</v>
      </c>
      <c r="B9" s="3" t="s">
        <v>7</v>
      </c>
      <c r="C9" s="72" t="s">
        <v>9</v>
      </c>
      <c r="D9" s="72"/>
      <c r="E9" s="2" t="s">
        <v>150</v>
      </c>
      <c r="F9" s="2"/>
      <c r="G9" s="3" t="s">
        <v>7</v>
      </c>
      <c r="H9" s="97"/>
      <c r="I9" s="72"/>
      <c r="J9" s="73"/>
      <c r="L9"/>
      <c r="M9"/>
      <c r="N9"/>
      <c r="O9"/>
    </row>
    <row r="10" spans="1:15" ht="15" x14ac:dyDescent="0.25">
      <c r="A10" s="2" t="s">
        <v>151</v>
      </c>
      <c r="B10" s="3"/>
      <c r="C10" s="98"/>
      <c r="D10" s="98"/>
      <c r="E10" s="52" t="s">
        <v>152</v>
      </c>
      <c r="F10" s="53"/>
      <c r="G10" s="3"/>
      <c r="H10" s="72"/>
      <c r="I10" s="72"/>
      <c r="J10" s="73"/>
      <c r="L10"/>
      <c r="M10"/>
      <c r="N10"/>
      <c r="O10"/>
    </row>
    <row r="11" spans="1:15" ht="15" x14ac:dyDescent="0.25">
      <c r="A11" s="2" t="s">
        <v>10</v>
      </c>
      <c r="B11" s="2"/>
      <c r="C11" s="3" t="s">
        <v>7</v>
      </c>
      <c r="D11" s="71"/>
      <c r="E11" s="72"/>
      <c r="F11" s="72"/>
      <c r="G11" s="72"/>
      <c r="H11" s="72"/>
      <c r="I11" s="72"/>
      <c r="J11" s="73"/>
      <c r="L11"/>
      <c r="M11"/>
      <c r="N11"/>
      <c r="O11"/>
    </row>
    <row r="12" spans="1:15" ht="15" x14ac:dyDescent="0.25">
      <c r="A12" s="2" t="s">
        <v>11</v>
      </c>
      <c r="B12" s="2"/>
      <c r="C12" s="3" t="s">
        <v>7</v>
      </c>
      <c r="D12" s="71"/>
      <c r="E12" s="72"/>
      <c r="F12" s="72"/>
      <c r="G12" s="72"/>
      <c r="H12" s="72"/>
      <c r="I12" s="72"/>
      <c r="J12" s="73"/>
      <c r="L12"/>
      <c r="M12"/>
      <c r="N12"/>
      <c r="O12"/>
    </row>
    <row r="13" spans="1:15" ht="15" x14ac:dyDescent="0.25">
      <c r="A13" s="2"/>
      <c r="B13" s="2"/>
      <c r="C13" s="2"/>
      <c r="D13" s="4"/>
      <c r="E13" s="3"/>
      <c r="F13" s="5"/>
      <c r="G13" s="6"/>
      <c r="H13" s="6"/>
      <c r="I13" s="6"/>
      <c r="J13" s="6"/>
      <c r="L13"/>
      <c r="M13"/>
      <c r="N13"/>
      <c r="O13"/>
    </row>
    <row r="14" spans="1:15" ht="15" x14ac:dyDescent="0.25">
      <c r="A14" s="7">
        <v>1</v>
      </c>
      <c r="B14" s="7" t="s">
        <v>14</v>
      </c>
      <c r="C14" s="4"/>
      <c r="D14" s="4"/>
      <c r="E14" s="4"/>
      <c r="F14" s="4"/>
      <c r="G14" s="4"/>
      <c r="H14" s="4"/>
      <c r="I14" s="8"/>
      <c r="J14" s="9"/>
      <c r="L14"/>
      <c r="M14"/>
      <c r="N14"/>
      <c r="O14"/>
    </row>
    <row r="15" spans="1:15" ht="15" x14ac:dyDescent="0.25">
      <c r="A15" s="10"/>
      <c r="B15" s="11" t="s">
        <v>153</v>
      </c>
      <c r="C15" s="11" t="s">
        <v>16</v>
      </c>
      <c r="D15" s="11"/>
      <c r="E15" s="11"/>
      <c r="F15" s="11"/>
      <c r="G15" s="11"/>
      <c r="H15" s="3" t="s">
        <v>7</v>
      </c>
      <c r="I15" s="12"/>
      <c r="J15" s="13"/>
      <c r="L15"/>
      <c r="M15"/>
      <c r="N15"/>
      <c r="O15"/>
    </row>
    <row r="16" spans="1:15" x14ac:dyDescent="0.2">
      <c r="A16" s="10"/>
      <c r="B16" s="11" t="s">
        <v>17</v>
      </c>
      <c r="C16" s="11" t="s">
        <v>154</v>
      </c>
      <c r="D16" s="11"/>
      <c r="E16" s="11"/>
      <c r="F16" s="11"/>
      <c r="G16" s="11"/>
      <c r="H16" s="3" t="s">
        <v>7</v>
      </c>
      <c r="I16" s="12"/>
      <c r="J16" s="14"/>
    </row>
    <row r="17" spans="1:10" x14ac:dyDescent="0.2">
      <c r="A17" s="10"/>
      <c r="B17" s="11" t="s">
        <v>155</v>
      </c>
      <c r="C17" s="11"/>
      <c r="D17" s="11"/>
      <c r="E17" s="11"/>
      <c r="F17" s="11"/>
      <c r="G17" s="11"/>
      <c r="H17" s="3" t="s">
        <v>7</v>
      </c>
      <c r="I17" s="12"/>
      <c r="J17" s="15"/>
    </row>
    <row r="18" spans="1:10" x14ac:dyDescent="0.2">
      <c r="A18" s="10"/>
      <c r="B18" s="11" t="s">
        <v>156</v>
      </c>
      <c r="C18" s="11"/>
      <c r="D18" s="11"/>
      <c r="E18" s="11"/>
      <c r="F18" s="11"/>
      <c r="G18" s="11"/>
      <c r="H18" s="3" t="s">
        <v>7</v>
      </c>
      <c r="I18" s="12"/>
      <c r="J18" s="15"/>
    </row>
    <row r="19" spans="1:10" x14ac:dyDescent="0.2">
      <c r="A19" s="10"/>
      <c r="B19" s="11"/>
      <c r="C19" s="11"/>
      <c r="D19" s="11"/>
      <c r="E19" s="11"/>
      <c r="F19" s="76" t="s">
        <v>20</v>
      </c>
      <c r="G19" s="76"/>
      <c r="H19" s="11"/>
      <c r="I19" s="12"/>
      <c r="J19" s="16">
        <f>J15+J16+J17+J18</f>
        <v>0</v>
      </c>
    </row>
    <row r="20" spans="1:10" x14ac:dyDescent="0.2">
      <c r="A20" s="10"/>
      <c r="B20" s="11"/>
      <c r="C20" s="11" t="s">
        <v>157</v>
      </c>
      <c r="D20" s="11"/>
      <c r="E20" s="11"/>
      <c r="G20" s="18" t="s">
        <v>201</v>
      </c>
      <c r="H20" s="3" t="s">
        <v>158</v>
      </c>
      <c r="I20" s="19"/>
      <c r="J20" s="16">
        <f>J19-75000</f>
        <v>-75000</v>
      </c>
    </row>
    <row r="21" spans="1:10" x14ac:dyDescent="0.2">
      <c r="A21" s="20">
        <v>2</v>
      </c>
      <c r="B21" s="11" t="s">
        <v>159</v>
      </c>
      <c r="C21" s="11"/>
      <c r="D21" s="11"/>
      <c r="E21" s="11"/>
      <c r="F21" s="21"/>
      <c r="G21" s="11"/>
      <c r="H21" s="3" t="s">
        <v>160</v>
      </c>
      <c r="I21" s="12"/>
      <c r="J21" s="11"/>
    </row>
    <row r="22" spans="1:10" x14ac:dyDescent="0.2">
      <c r="A22" s="10">
        <v>3</v>
      </c>
      <c r="B22" s="11" t="s">
        <v>38</v>
      </c>
      <c r="C22" s="11" t="s">
        <v>161</v>
      </c>
      <c r="D22" s="11"/>
      <c r="E22" s="11"/>
      <c r="F22" s="11"/>
      <c r="G22" s="3" t="s">
        <v>162</v>
      </c>
      <c r="H22" s="3"/>
      <c r="I22" s="12"/>
      <c r="J22" s="24"/>
    </row>
    <row r="23" spans="1:10" x14ac:dyDescent="0.2">
      <c r="A23" s="10"/>
      <c r="B23" s="11" t="s">
        <v>163</v>
      </c>
      <c r="C23" s="11" t="s">
        <v>164</v>
      </c>
      <c r="D23" s="11"/>
      <c r="E23" s="11"/>
      <c r="F23" s="11"/>
      <c r="G23" s="3" t="s">
        <v>165</v>
      </c>
      <c r="H23" s="3"/>
      <c r="I23" s="12"/>
      <c r="J23" s="24"/>
    </row>
    <row r="24" spans="1:10" x14ac:dyDescent="0.2">
      <c r="A24" s="10"/>
      <c r="B24" s="25"/>
      <c r="C24" s="11"/>
      <c r="D24" s="11"/>
      <c r="E24" s="11"/>
      <c r="F24" s="77" t="s">
        <v>41</v>
      </c>
      <c r="G24" s="78"/>
      <c r="H24" s="3" t="s">
        <v>166</v>
      </c>
      <c r="I24" s="19"/>
      <c r="J24" s="17">
        <f>J22+J23</f>
        <v>0</v>
      </c>
    </row>
    <row r="25" spans="1:10" x14ac:dyDescent="0.2">
      <c r="A25" s="10">
        <v>4</v>
      </c>
      <c r="B25" s="11" t="s">
        <v>167</v>
      </c>
      <c r="C25" s="11"/>
      <c r="D25" s="10"/>
      <c r="E25" s="11"/>
      <c r="F25" s="11"/>
      <c r="G25" s="11"/>
      <c r="H25" s="26"/>
      <c r="I25" s="12"/>
      <c r="J25" s="24"/>
    </row>
    <row r="26" spans="1:10" x14ac:dyDescent="0.2">
      <c r="A26" s="10"/>
      <c r="B26" s="11" t="s">
        <v>44</v>
      </c>
      <c r="C26" s="11"/>
      <c r="D26" s="11"/>
      <c r="E26" s="11"/>
      <c r="F26" s="11"/>
      <c r="G26" s="4"/>
      <c r="H26" s="22"/>
      <c r="I26" s="12"/>
      <c r="J26" s="27"/>
    </row>
    <row r="27" spans="1:10" x14ac:dyDescent="0.2">
      <c r="A27" s="10"/>
      <c r="B27" s="11" t="s">
        <v>45</v>
      </c>
      <c r="C27" s="11"/>
      <c r="D27" s="11"/>
      <c r="E27" s="11"/>
      <c r="F27" s="11"/>
      <c r="G27" s="11"/>
      <c r="H27" s="22"/>
      <c r="I27" s="12"/>
      <c r="J27" s="27"/>
    </row>
    <row r="28" spans="1:10" x14ac:dyDescent="0.2">
      <c r="A28" s="10"/>
      <c r="B28" s="11" t="s">
        <v>46</v>
      </c>
      <c r="C28" s="11"/>
      <c r="D28" s="11"/>
      <c r="E28" s="11"/>
      <c r="F28" s="11"/>
      <c r="G28" s="11"/>
      <c r="H28" s="22"/>
      <c r="I28" s="12"/>
      <c r="J28" s="10"/>
    </row>
    <row r="29" spans="1:10" x14ac:dyDescent="0.2">
      <c r="A29" s="10"/>
      <c r="B29" s="11" t="s">
        <v>47</v>
      </c>
      <c r="C29" s="11"/>
      <c r="D29" s="11"/>
      <c r="E29" s="11"/>
      <c r="F29" s="11"/>
      <c r="G29" s="11"/>
      <c r="H29" s="22"/>
      <c r="I29" s="12"/>
      <c r="J29" s="27"/>
    </row>
    <row r="30" spans="1:10" x14ac:dyDescent="0.2">
      <c r="A30" s="10"/>
      <c r="B30" s="25"/>
      <c r="C30" s="11"/>
      <c r="D30" s="11"/>
      <c r="E30" s="11"/>
      <c r="F30" s="77" t="s">
        <v>41</v>
      </c>
      <c r="G30" s="78"/>
      <c r="H30" s="3" t="s">
        <v>168</v>
      </c>
      <c r="I30" s="12"/>
      <c r="J30" s="11">
        <f>J29+J28+J27+J26</f>
        <v>0</v>
      </c>
    </row>
    <row r="31" spans="1:10" x14ac:dyDescent="0.2">
      <c r="A31" s="10">
        <v>5</v>
      </c>
      <c r="B31" s="11" t="s">
        <v>169</v>
      </c>
      <c r="C31" s="11"/>
      <c r="D31" s="11"/>
      <c r="E31" s="11"/>
      <c r="F31" s="79" t="s">
        <v>170</v>
      </c>
      <c r="G31" s="79"/>
      <c r="H31" s="3" t="s">
        <v>171</v>
      </c>
      <c r="I31" s="1"/>
      <c r="J31" s="17">
        <f>J20+J21+J24+J30</f>
        <v>-75000</v>
      </c>
    </row>
    <row r="32" spans="1:10" x14ac:dyDescent="0.2">
      <c r="A32" s="10"/>
      <c r="B32" s="11"/>
      <c r="C32" s="11"/>
      <c r="D32" s="11"/>
      <c r="E32" s="11"/>
      <c r="F32" s="11"/>
      <c r="G32" s="11"/>
      <c r="H32" s="28"/>
      <c r="I32" s="28"/>
      <c r="J32" s="17"/>
    </row>
    <row r="33" spans="1:10" x14ac:dyDescent="0.2">
      <c r="A33" s="10">
        <v>6</v>
      </c>
      <c r="B33" s="11" t="s">
        <v>104</v>
      </c>
      <c r="C33" s="11"/>
      <c r="D33" s="11"/>
      <c r="E33" s="11"/>
      <c r="F33" s="11"/>
      <c r="G33" s="11"/>
      <c r="H33" s="3" t="s">
        <v>172</v>
      </c>
      <c r="I33" s="12"/>
      <c r="J33" s="16">
        <f>ROUND(J31, -1)</f>
        <v>-75000</v>
      </c>
    </row>
    <row r="34" spans="1:10" x14ac:dyDescent="0.2">
      <c r="A34" s="10">
        <v>7</v>
      </c>
      <c r="B34" s="11" t="s">
        <v>105</v>
      </c>
      <c r="C34" s="11"/>
      <c r="D34" s="11"/>
      <c r="E34" s="11"/>
      <c r="F34" s="11"/>
      <c r="G34" s="11"/>
      <c r="H34" s="3" t="s">
        <v>173</v>
      </c>
      <c r="I34" s="12"/>
      <c r="J34" s="35"/>
    </row>
    <row r="35" spans="1:10" x14ac:dyDescent="0.2">
      <c r="A35" s="10">
        <v>8</v>
      </c>
      <c r="B35" s="11" t="s">
        <v>106</v>
      </c>
      <c r="C35" s="11"/>
      <c r="D35" s="11"/>
      <c r="E35" s="11"/>
      <c r="F35" s="11"/>
      <c r="G35" s="32" t="s">
        <v>174</v>
      </c>
      <c r="H35" s="3" t="s">
        <v>175</v>
      </c>
      <c r="I35" s="12"/>
      <c r="J35" s="16">
        <f>J33+J34</f>
        <v>-75000</v>
      </c>
    </row>
    <row r="36" spans="1:10" x14ac:dyDescent="0.2">
      <c r="A36" s="10">
        <v>9</v>
      </c>
      <c r="B36" s="10" t="s">
        <v>108</v>
      </c>
      <c r="C36" s="10"/>
      <c r="D36" s="11"/>
      <c r="E36" s="10"/>
      <c r="F36" s="11"/>
      <c r="G36" s="10"/>
      <c r="H36" s="10"/>
      <c r="I36" s="12"/>
      <c r="J36" s="10"/>
    </row>
    <row r="37" spans="1:10" x14ac:dyDescent="0.2">
      <c r="A37" s="10"/>
      <c r="B37" s="36">
        <v>0</v>
      </c>
      <c r="C37" s="37" t="s">
        <v>202</v>
      </c>
      <c r="D37" s="14"/>
      <c r="E37" s="11" t="s">
        <v>110</v>
      </c>
      <c r="F37" s="38"/>
      <c r="G37" s="10"/>
      <c r="H37" s="10"/>
      <c r="I37" s="12"/>
      <c r="J37" s="16"/>
    </row>
    <row r="38" spans="1:10" x14ac:dyDescent="0.2">
      <c r="A38" s="10"/>
      <c r="B38" s="38">
        <v>400001</v>
      </c>
      <c r="C38" s="33" t="s">
        <v>203</v>
      </c>
      <c r="D38" s="11"/>
      <c r="E38" s="39">
        <v>0.05</v>
      </c>
      <c r="F38" s="38"/>
      <c r="G38" s="38">
        <f>IF(J35&lt;800000, ROUND((J35-400000)*0.05,0), 20000)</f>
        <v>-23750</v>
      </c>
      <c r="H38" s="10"/>
      <c r="I38" s="12"/>
      <c r="J38" s="16">
        <f t="shared" ref="J38:J43" si="0">IF(G38&gt;0, G38, 0)</f>
        <v>0</v>
      </c>
    </row>
    <row r="39" spans="1:10" x14ac:dyDescent="0.2">
      <c r="A39" s="10"/>
      <c r="B39" s="38">
        <v>800001</v>
      </c>
      <c r="C39" s="33" t="s">
        <v>113</v>
      </c>
      <c r="D39" s="11"/>
      <c r="E39" s="39">
        <v>0.1</v>
      </c>
      <c r="F39" s="38"/>
      <c r="G39" s="38">
        <f>IF(J35&lt;1200000, ROUND((J35-800000)*0.1,0), 40000)</f>
        <v>-87500</v>
      </c>
      <c r="H39" s="10"/>
      <c r="I39" s="12"/>
      <c r="J39" s="16">
        <f t="shared" si="0"/>
        <v>0</v>
      </c>
    </row>
    <row r="40" spans="1:10" x14ac:dyDescent="0.2">
      <c r="A40" s="10"/>
      <c r="B40" s="38">
        <v>1200001</v>
      </c>
      <c r="C40" s="33" t="s">
        <v>204</v>
      </c>
      <c r="D40" s="11"/>
      <c r="E40" s="39">
        <v>0.15</v>
      </c>
      <c r="F40" s="38"/>
      <c r="G40" s="38">
        <f>IF(J35&lt;1600000, ROUND((J35-1200000)*0.15,0), 60000)</f>
        <v>-191250</v>
      </c>
      <c r="H40" s="10"/>
      <c r="I40" s="12"/>
      <c r="J40" s="16">
        <f t="shared" si="0"/>
        <v>0</v>
      </c>
    </row>
    <row r="41" spans="1:10" x14ac:dyDescent="0.2">
      <c r="A41" s="10"/>
      <c r="B41" s="38">
        <v>1600001</v>
      </c>
      <c r="C41" s="33" t="s">
        <v>205</v>
      </c>
      <c r="D41" s="11"/>
      <c r="E41" s="39">
        <v>0.2</v>
      </c>
      <c r="F41" s="38"/>
      <c r="G41" s="38">
        <f>IF(J35&lt;2000000, ROUND((J35-1600000)*0.2,0), 80000)</f>
        <v>-335000</v>
      </c>
      <c r="H41" s="10"/>
      <c r="I41" s="12"/>
      <c r="J41" s="16">
        <f t="shared" si="0"/>
        <v>0</v>
      </c>
    </row>
    <row r="42" spans="1:10" x14ac:dyDescent="0.2">
      <c r="A42" s="10"/>
      <c r="B42" s="38">
        <v>2000001</v>
      </c>
      <c r="C42" s="33" t="s">
        <v>206</v>
      </c>
      <c r="D42" s="11"/>
      <c r="E42" s="39">
        <v>0.25</v>
      </c>
      <c r="F42" s="38"/>
      <c r="G42" s="38">
        <f>IF(J35&lt;2400000, ROUND((J35-2000000)*0.25,0), 100000)</f>
        <v>-518750</v>
      </c>
      <c r="H42" s="10"/>
      <c r="I42" s="12"/>
      <c r="J42" s="16">
        <f t="shared" si="0"/>
        <v>0</v>
      </c>
    </row>
    <row r="43" spans="1:10" x14ac:dyDescent="0.2">
      <c r="A43" s="10"/>
      <c r="B43" s="38">
        <v>2400001</v>
      </c>
      <c r="C43" s="33" t="s">
        <v>115</v>
      </c>
      <c r="D43" s="11"/>
      <c r="E43" s="39">
        <v>0.3</v>
      </c>
      <c r="F43" s="38"/>
      <c r="G43" s="38">
        <f>IF(J35&gt;2400000, ROUND((J35-2400000)*0.3,0), 0)</f>
        <v>0</v>
      </c>
      <c r="H43" s="10"/>
      <c r="I43" s="12"/>
      <c r="J43" s="16">
        <f t="shared" si="0"/>
        <v>0</v>
      </c>
    </row>
    <row r="44" spans="1:10" x14ac:dyDescent="0.2">
      <c r="A44" s="10"/>
      <c r="B44" s="10"/>
      <c r="C44" s="10"/>
      <c r="D44" s="11"/>
      <c r="E44" s="10"/>
      <c r="F44" s="11"/>
      <c r="G44" s="32" t="s">
        <v>41</v>
      </c>
      <c r="H44" s="3" t="s">
        <v>178</v>
      </c>
      <c r="I44" s="12"/>
      <c r="J44" s="16">
        <f>SUM(J38:J43)</f>
        <v>0</v>
      </c>
    </row>
    <row r="45" spans="1:10" ht="13.15" customHeight="1" x14ac:dyDescent="0.2">
      <c r="A45" s="25"/>
      <c r="B45" s="99" t="s">
        <v>207</v>
      </c>
      <c r="C45" s="90"/>
      <c r="D45" s="90"/>
      <c r="E45" s="90"/>
      <c r="F45" s="90"/>
      <c r="G45" s="90"/>
      <c r="H45" s="10">
        <f>IF(J35&gt;1200000, J44, J44-60000)</f>
        <v>-60000</v>
      </c>
      <c r="I45" s="12"/>
      <c r="J45" s="17">
        <f>IF(J44&lt;60001,0,J44)</f>
        <v>0</v>
      </c>
    </row>
    <row r="46" spans="1:10" x14ac:dyDescent="0.2">
      <c r="A46" s="25"/>
      <c r="B46" s="100"/>
      <c r="C46" s="92"/>
      <c r="D46" s="92"/>
      <c r="E46" s="92"/>
      <c r="F46" s="92"/>
      <c r="G46" s="92"/>
      <c r="H46" s="10"/>
      <c r="I46" s="12"/>
      <c r="J46" s="17"/>
    </row>
    <row r="47" spans="1:10" x14ac:dyDescent="0.2">
      <c r="A47" s="25">
        <v>10</v>
      </c>
      <c r="B47" s="11" t="s">
        <v>180</v>
      </c>
      <c r="C47" s="11"/>
      <c r="D47" s="11"/>
      <c r="E47" s="11"/>
      <c r="F47" s="11"/>
      <c r="H47" s="3" t="s">
        <v>181</v>
      </c>
      <c r="I47" s="12"/>
      <c r="J47" s="17">
        <f>J45</f>
        <v>0</v>
      </c>
    </row>
    <row r="48" spans="1:10" x14ac:dyDescent="0.2">
      <c r="A48" s="10">
        <v>11</v>
      </c>
      <c r="B48" s="11" t="s">
        <v>182</v>
      </c>
      <c r="C48" s="11"/>
      <c r="D48" s="11"/>
      <c r="E48" s="11"/>
      <c r="F48" s="11"/>
      <c r="G48" s="14"/>
      <c r="H48" s="3" t="s">
        <v>183</v>
      </c>
      <c r="I48" s="12"/>
      <c r="J48" s="14">
        <f>J47*0.1</f>
        <v>0</v>
      </c>
    </row>
    <row r="49" spans="1:10" x14ac:dyDescent="0.2">
      <c r="A49" s="10"/>
      <c r="B49" s="11"/>
      <c r="C49" s="11"/>
      <c r="D49" s="11"/>
      <c r="E49" s="11"/>
      <c r="F49" s="11"/>
      <c r="G49" s="14"/>
      <c r="H49" s="11"/>
      <c r="I49" s="12"/>
      <c r="J49" s="14"/>
    </row>
    <row r="50" spans="1:10" x14ac:dyDescent="0.2">
      <c r="A50" s="10">
        <v>12</v>
      </c>
      <c r="B50" s="11" t="s">
        <v>184</v>
      </c>
      <c r="C50" s="11"/>
      <c r="D50" s="11"/>
      <c r="E50" s="11"/>
      <c r="F50" s="11"/>
      <c r="G50" s="32" t="s">
        <v>185</v>
      </c>
      <c r="H50" s="3" t="s">
        <v>186</v>
      </c>
      <c r="I50" s="12"/>
      <c r="J50" s="17">
        <f>J47+J48</f>
        <v>0</v>
      </c>
    </row>
    <row r="51" spans="1:10" x14ac:dyDescent="0.2">
      <c r="A51" s="10">
        <v>13</v>
      </c>
      <c r="B51" s="11" t="s">
        <v>125</v>
      </c>
      <c r="C51" s="11"/>
      <c r="D51" s="11"/>
      <c r="E51" s="11"/>
      <c r="F51" s="11"/>
      <c r="G51" s="11"/>
      <c r="H51" s="3" t="s">
        <v>187</v>
      </c>
      <c r="I51" s="12"/>
      <c r="J51" s="54"/>
    </row>
    <row r="52" spans="1:10" x14ac:dyDescent="0.2">
      <c r="A52" s="10">
        <v>14</v>
      </c>
      <c r="B52" s="11" t="s">
        <v>188</v>
      </c>
      <c r="C52" s="11"/>
      <c r="D52" s="11"/>
      <c r="E52" s="11"/>
      <c r="F52" s="11"/>
      <c r="G52" s="32" t="s">
        <v>189</v>
      </c>
      <c r="H52" s="3" t="s">
        <v>190</v>
      </c>
      <c r="I52" s="12"/>
      <c r="J52" s="17">
        <f>J50+J51</f>
        <v>0</v>
      </c>
    </row>
    <row r="53" spans="1:10" x14ac:dyDescent="0.2">
      <c r="A53" s="11">
        <v>15</v>
      </c>
      <c r="B53" s="11" t="s">
        <v>191</v>
      </c>
      <c r="C53" s="11"/>
      <c r="D53" s="11"/>
      <c r="E53" s="11"/>
      <c r="F53" s="11"/>
      <c r="G53" s="11"/>
      <c r="H53" s="3" t="s">
        <v>192</v>
      </c>
      <c r="I53" s="12"/>
      <c r="J53" s="11"/>
    </row>
    <row r="54" spans="1:10" x14ac:dyDescent="0.2">
      <c r="A54" s="11">
        <v>16</v>
      </c>
      <c r="B54" s="11" t="s">
        <v>193</v>
      </c>
      <c r="C54" s="11"/>
      <c r="D54" s="11"/>
      <c r="E54" s="11"/>
      <c r="F54" s="11"/>
      <c r="G54" s="11"/>
      <c r="H54" s="3" t="s">
        <v>194</v>
      </c>
      <c r="I54" s="12"/>
      <c r="J54" s="14">
        <f>J52-J53</f>
        <v>0</v>
      </c>
    </row>
    <row r="55" spans="1:10" x14ac:dyDescent="0.2">
      <c r="A55" s="10"/>
      <c r="B55" s="11"/>
      <c r="C55" s="11"/>
      <c r="D55" s="11"/>
      <c r="E55" s="11"/>
      <c r="F55" s="11"/>
      <c r="G55" s="41" t="s">
        <v>130</v>
      </c>
      <c r="H55" s="11"/>
      <c r="I55" s="12"/>
      <c r="J55" s="14">
        <v>0</v>
      </c>
    </row>
    <row r="56" spans="1:10" x14ac:dyDescent="0.2">
      <c r="A56" s="10"/>
      <c r="B56" s="11"/>
      <c r="C56" s="11"/>
      <c r="D56" s="11"/>
      <c r="E56" s="11"/>
      <c r="F56" s="11"/>
      <c r="G56" s="41" t="s">
        <v>131</v>
      </c>
      <c r="H56" s="11"/>
      <c r="I56" s="12"/>
      <c r="J56" s="14">
        <v>0</v>
      </c>
    </row>
    <row r="57" spans="1:10" x14ac:dyDescent="0.2">
      <c r="A57" s="11"/>
      <c r="B57" s="11"/>
      <c r="C57" s="11"/>
      <c r="D57" s="11"/>
      <c r="E57" s="11"/>
      <c r="F57" s="11"/>
      <c r="G57" s="41" t="s">
        <v>132</v>
      </c>
      <c r="H57" s="11"/>
      <c r="I57" s="11"/>
      <c r="J57" s="14">
        <v>0</v>
      </c>
    </row>
    <row r="58" spans="1:10" x14ac:dyDescent="0.2">
      <c r="A58" s="11"/>
      <c r="B58" s="11"/>
      <c r="C58" s="11"/>
      <c r="D58" s="11"/>
      <c r="E58" s="11"/>
      <c r="F58" s="11"/>
      <c r="G58" s="41" t="s">
        <v>133</v>
      </c>
      <c r="H58" s="11"/>
      <c r="I58" s="11"/>
      <c r="J58" s="17">
        <v>0</v>
      </c>
    </row>
    <row r="59" spans="1:10" x14ac:dyDescent="0.2">
      <c r="A59" s="10"/>
      <c r="B59" s="10" t="s">
        <v>134</v>
      </c>
      <c r="C59" s="11"/>
      <c r="D59" s="11"/>
      <c r="E59" s="11"/>
      <c r="F59" s="11"/>
      <c r="G59" s="11"/>
      <c r="H59" s="11"/>
      <c r="I59" s="12"/>
      <c r="J59" s="17">
        <f>J55+J56+J57+J58</f>
        <v>0</v>
      </c>
    </row>
    <row r="60" spans="1:10" ht="15.75" x14ac:dyDescent="0.2">
      <c r="A60" s="10"/>
      <c r="B60" s="10" t="s">
        <v>135</v>
      </c>
      <c r="C60" s="11"/>
      <c r="D60" s="11"/>
      <c r="E60" s="11"/>
      <c r="F60" s="11"/>
      <c r="G60" s="11"/>
      <c r="H60" s="11"/>
      <c r="I60" s="12"/>
      <c r="J60" s="42">
        <f>J52-J53</f>
        <v>0</v>
      </c>
    </row>
    <row r="61" spans="1:10" ht="15.75" x14ac:dyDescent="0.25">
      <c r="A61" s="10"/>
      <c r="B61" s="10"/>
      <c r="C61" s="11"/>
      <c r="D61" s="11"/>
      <c r="E61" s="11"/>
      <c r="F61" s="11"/>
      <c r="G61" s="11"/>
      <c r="H61" s="11"/>
      <c r="I61" s="12"/>
      <c r="J61" s="43"/>
    </row>
    <row r="62" spans="1:10" ht="15.75" x14ac:dyDescent="0.25">
      <c r="A62" s="10"/>
      <c r="B62" s="45" t="s">
        <v>138</v>
      </c>
      <c r="C62" s="55"/>
      <c r="D62" s="11"/>
      <c r="E62" s="10" t="s">
        <v>139</v>
      </c>
      <c r="F62" s="75"/>
      <c r="G62" s="75"/>
      <c r="H62" s="75"/>
      <c r="I62" s="75"/>
      <c r="J62" s="75"/>
    </row>
    <row r="63" spans="1:10" ht="15.75" x14ac:dyDescent="0.25">
      <c r="A63" s="10"/>
      <c r="B63" s="10" t="s">
        <v>140</v>
      </c>
      <c r="C63" s="56"/>
      <c r="D63" s="11"/>
      <c r="E63" s="10" t="s">
        <v>141</v>
      </c>
      <c r="F63" s="75"/>
      <c r="G63" s="75"/>
      <c r="H63" s="75"/>
      <c r="I63" s="75"/>
      <c r="J63" s="75"/>
    </row>
    <row r="64" spans="1:10" ht="15.75" x14ac:dyDescent="0.25">
      <c r="A64" s="10"/>
      <c r="B64" s="10"/>
      <c r="C64" s="56"/>
      <c r="D64" s="11"/>
      <c r="E64" s="10"/>
      <c r="F64" s="46"/>
      <c r="G64" s="46"/>
      <c r="H64" s="46"/>
      <c r="I64" s="46"/>
      <c r="J64" s="46"/>
    </row>
    <row r="65" spans="1:10" ht="15.75" x14ac:dyDescent="0.25">
      <c r="A65" s="10"/>
      <c r="B65" s="10"/>
      <c r="C65" s="56"/>
      <c r="D65" s="11"/>
      <c r="E65" s="10"/>
      <c r="F65" s="46"/>
      <c r="G65" s="46"/>
      <c r="H65" s="46"/>
      <c r="I65" s="46"/>
      <c r="J65" s="46"/>
    </row>
    <row r="66" spans="1:10" x14ac:dyDescent="0.2">
      <c r="A66" s="68" t="s">
        <v>142</v>
      </c>
      <c r="B66" s="68"/>
      <c r="C66" s="68"/>
      <c r="D66" s="68"/>
      <c r="E66" s="68"/>
      <c r="F66" s="68"/>
      <c r="G66" s="68"/>
      <c r="H66" s="68"/>
      <c r="I66" s="68"/>
      <c r="J66" s="68"/>
    </row>
    <row r="67" spans="1:10" x14ac:dyDescent="0.2">
      <c r="A67" s="70" t="s">
        <v>2</v>
      </c>
      <c r="B67" s="70"/>
      <c r="C67" s="70"/>
      <c r="D67" s="70"/>
      <c r="E67" s="70"/>
      <c r="F67" s="70"/>
      <c r="G67" s="70"/>
      <c r="H67" s="70"/>
      <c r="I67" s="70"/>
      <c r="J67" s="70"/>
    </row>
    <row r="68" spans="1:10" x14ac:dyDescent="0.2">
      <c r="A68" s="69" t="s">
        <v>195</v>
      </c>
      <c r="B68" s="69"/>
      <c r="C68" s="69"/>
      <c r="D68" s="69"/>
      <c r="E68" s="69"/>
      <c r="F68" s="69"/>
      <c r="G68" s="69"/>
      <c r="H68" s="69"/>
      <c r="I68" s="69"/>
      <c r="J68" s="69"/>
    </row>
    <row r="69" spans="1:10" ht="15" x14ac:dyDescent="0.25">
      <c r="A69" s="7" t="s">
        <v>144</v>
      </c>
      <c r="B69" s="7"/>
      <c r="C69" s="71" t="s">
        <v>145</v>
      </c>
      <c r="D69" s="72"/>
      <c r="E69" s="72"/>
      <c r="F69" s="72"/>
      <c r="G69" s="72"/>
      <c r="H69" s="72"/>
      <c r="I69" s="73"/>
      <c r="J69" s="51" t="s">
        <v>146</v>
      </c>
    </row>
    <row r="70" spans="1:10" ht="15.75" x14ac:dyDescent="0.25">
      <c r="A70" s="10" t="s">
        <v>196</v>
      </c>
      <c r="B70" s="10"/>
      <c r="C70" s="56" t="s">
        <v>197</v>
      </c>
      <c r="D70" s="11"/>
      <c r="E70" s="10"/>
      <c r="F70" s="46"/>
      <c r="G70" s="46"/>
      <c r="H70" s="46"/>
      <c r="I70" s="46"/>
      <c r="J70" s="46"/>
    </row>
    <row r="71" spans="1:10" ht="15.75" x14ac:dyDescent="0.25">
      <c r="A71" s="10"/>
      <c r="B71" s="10"/>
      <c r="C71" s="56"/>
      <c r="D71" s="11"/>
      <c r="E71" s="10"/>
      <c r="F71" s="46"/>
      <c r="G71" s="46"/>
      <c r="H71" s="46"/>
      <c r="I71" s="46"/>
      <c r="J71" s="46"/>
    </row>
    <row r="72" spans="1:10" ht="15.75" x14ac:dyDescent="0.25">
      <c r="A72" s="10"/>
      <c r="B72" s="101" t="s">
        <v>198</v>
      </c>
      <c r="C72" s="102"/>
      <c r="D72" s="102"/>
      <c r="E72" s="102"/>
      <c r="F72" s="102"/>
      <c r="G72" s="102"/>
      <c r="H72" s="102"/>
      <c r="I72" s="102"/>
      <c r="J72" s="103"/>
    </row>
    <row r="73" spans="1:10" ht="15.6" customHeight="1" x14ac:dyDescent="0.2">
      <c r="A73" s="10"/>
      <c r="B73" s="90" t="s">
        <v>208</v>
      </c>
      <c r="C73" s="90"/>
      <c r="D73" s="90"/>
      <c r="E73" s="90"/>
      <c r="F73" s="90"/>
      <c r="G73" s="90"/>
      <c r="H73" s="90"/>
      <c r="I73" s="90"/>
      <c r="J73" s="91"/>
    </row>
    <row r="74" spans="1:10" ht="26.25" customHeight="1" x14ac:dyDescent="0.2">
      <c r="A74" s="10"/>
      <c r="B74" s="92"/>
      <c r="C74" s="92"/>
      <c r="D74" s="92"/>
      <c r="E74" s="92"/>
      <c r="F74" s="92"/>
      <c r="G74" s="92"/>
      <c r="H74" s="92"/>
      <c r="I74" s="92"/>
      <c r="J74" s="93"/>
    </row>
    <row r="75" spans="1:10" ht="15.6" customHeight="1" x14ac:dyDescent="0.2">
      <c r="A75" s="10"/>
      <c r="B75" s="104" t="s">
        <v>200</v>
      </c>
      <c r="C75" s="105"/>
      <c r="D75" s="105"/>
      <c r="E75" s="105"/>
      <c r="F75" s="105"/>
      <c r="G75" s="105"/>
      <c r="H75" s="105"/>
      <c r="I75" s="105"/>
      <c r="J75" s="106"/>
    </row>
    <row r="76" spans="1:10" ht="15.6" customHeight="1" x14ac:dyDescent="0.25">
      <c r="A76" s="10"/>
      <c r="B76" s="10"/>
      <c r="C76" s="11"/>
      <c r="D76" s="11"/>
      <c r="E76" s="11"/>
      <c r="F76" s="11"/>
      <c r="G76" s="11"/>
      <c r="H76" s="11"/>
      <c r="I76" s="12"/>
      <c r="J76" s="43"/>
    </row>
    <row r="77" spans="1:10" ht="15.75" x14ac:dyDescent="0.25">
      <c r="A77" s="10"/>
      <c r="B77" s="10"/>
      <c r="C77" s="11"/>
      <c r="D77" s="11"/>
      <c r="E77" s="11"/>
      <c r="F77" s="11"/>
      <c r="G77" s="11"/>
      <c r="H77" s="11"/>
      <c r="I77" s="12"/>
      <c r="J77" s="43"/>
    </row>
    <row r="78" spans="1:10" ht="15.75" x14ac:dyDescent="0.25">
      <c r="A78" s="10"/>
      <c r="B78" s="45" t="s">
        <v>138</v>
      </c>
      <c r="C78" s="55">
        <f>C62</f>
        <v>0</v>
      </c>
      <c r="D78" s="11"/>
      <c r="E78" s="10" t="s">
        <v>139</v>
      </c>
      <c r="F78" s="75"/>
      <c r="G78" s="75"/>
      <c r="H78" s="75"/>
      <c r="I78" s="75"/>
      <c r="J78" s="75"/>
    </row>
    <row r="79" spans="1:10" ht="15.75" x14ac:dyDescent="0.25">
      <c r="A79" s="10"/>
      <c r="B79" s="10" t="s">
        <v>140</v>
      </c>
      <c r="C79" s="56">
        <f>C63</f>
        <v>0</v>
      </c>
      <c r="D79" s="11"/>
      <c r="E79" s="10" t="s">
        <v>141</v>
      </c>
      <c r="F79" s="75"/>
      <c r="G79" s="75"/>
      <c r="H79" s="75"/>
      <c r="I79" s="75"/>
      <c r="J79" s="75"/>
    </row>
    <row r="80" spans="1:10" ht="15.75" x14ac:dyDescent="0.25">
      <c r="A80" s="10"/>
      <c r="B80" s="10"/>
      <c r="C80" s="11"/>
      <c r="D80" s="11"/>
      <c r="E80" s="11"/>
      <c r="F80" s="11"/>
      <c r="G80" s="33"/>
      <c r="H80" s="11"/>
      <c r="I80" s="12"/>
      <c r="J80" s="43"/>
    </row>
  </sheetData>
  <mergeCells count="30">
    <mergeCell ref="F79:J79"/>
    <mergeCell ref="B45:G46"/>
    <mergeCell ref="F62:J62"/>
    <mergeCell ref="F63:J63"/>
    <mergeCell ref="A66:J66"/>
    <mergeCell ref="A67:J67"/>
    <mergeCell ref="A68:J68"/>
    <mergeCell ref="C69:I69"/>
    <mergeCell ref="B72:J72"/>
    <mergeCell ref="B73:J74"/>
    <mergeCell ref="B75:J75"/>
    <mergeCell ref="F78:J78"/>
    <mergeCell ref="F31:G31"/>
    <mergeCell ref="A7:J7"/>
    <mergeCell ref="D8:J8"/>
    <mergeCell ref="C9:D9"/>
    <mergeCell ref="H9:J9"/>
    <mergeCell ref="C10:D10"/>
    <mergeCell ref="H10:J10"/>
    <mergeCell ref="D11:J11"/>
    <mergeCell ref="D12:J12"/>
    <mergeCell ref="F19:G19"/>
    <mergeCell ref="F24:G24"/>
    <mergeCell ref="F30:G30"/>
    <mergeCell ref="A6:J6"/>
    <mergeCell ref="A1:J1"/>
    <mergeCell ref="A2:J2"/>
    <mergeCell ref="A3:J3"/>
    <mergeCell ref="C4:I4"/>
    <mergeCell ref="A5:J5"/>
  </mergeCells>
  <printOptions horizontalCentered="1"/>
  <pageMargins left="9.8425196850393706E-2" right="9.8425196850393706E-2" top="9.8425196850393706E-2" bottom="9.8425196850393706E-2" header="0.51181102362204722" footer="0.26"/>
  <pageSetup paperSize="9"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2"/>
  <sheetViews>
    <sheetView workbookViewId="0">
      <pane xSplit="2" ySplit="8" topLeftCell="C9" activePane="bottomRight" state="frozen"/>
      <selection sqref="A1:J118"/>
      <selection pane="topRight" sqref="A1:J118"/>
      <selection pane="bottomLeft" sqref="A1:J118"/>
      <selection pane="bottomRight" activeCell="U7" sqref="U7"/>
    </sheetView>
  </sheetViews>
  <sheetFormatPr defaultRowHeight="15" x14ac:dyDescent="0.25"/>
  <cols>
    <col min="1" max="1" width="4.5703125" customWidth="1"/>
    <col min="2" max="2" width="12.85546875" style="57" customWidth="1"/>
    <col min="3" max="3" width="6.85546875" customWidth="1"/>
    <col min="4" max="4" width="4.7109375" customWidth="1"/>
    <col min="5" max="5" width="7.5703125" customWidth="1"/>
    <col min="6" max="6" width="6" customWidth="1"/>
    <col min="7" max="7" width="5.7109375" customWidth="1"/>
    <col min="8" max="8" width="6" bestFit="1" customWidth="1"/>
    <col min="9" max="9" width="7.42578125" customWidth="1"/>
    <col min="10" max="10" width="4.5703125" customWidth="1"/>
    <col min="11" max="11" width="4.42578125" customWidth="1"/>
    <col min="12" max="13" width="5.7109375" customWidth="1"/>
    <col min="14" max="14" width="4.5703125" customWidth="1"/>
    <col min="15" max="16" width="6" bestFit="1" customWidth="1"/>
    <col min="17" max="17" width="6.85546875" customWidth="1"/>
  </cols>
  <sheetData>
    <row r="1" spans="1:17" ht="18.75" x14ac:dyDescent="0.3">
      <c r="A1" s="107" t="s">
        <v>209</v>
      </c>
      <c r="B1" s="107"/>
      <c r="C1" s="107"/>
      <c r="D1" s="107"/>
      <c r="E1" s="107"/>
      <c r="F1" s="107"/>
      <c r="G1" s="107"/>
      <c r="H1" s="107"/>
      <c r="I1" s="107"/>
      <c r="J1" s="107"/>
      <c r="K1" s="107"/>
      <c r="L1" s="107"/>
      <c r="M1" s="107"/>
      <c r="N1" s="107"/>
      <c r="O1" s="107"/>
      <c r="P1" s="107"/>
      <c r="Q1" s="107"/>
    </row>
    <row r="2" spans="1:17" x14ac:dyDescent="0.25">
      <c r="A2" s="108" t="s">
        <v>210</v>
      </c>
      <c r="B2" s="108"/>
      <c r="C2" s="108"/>
      <c r="D2" s="108"/>
      <c r="E2" s="108"/>
      <c r="F2" s="108"/>
      <c r="G2" s="108"/>
      <c r="H2" s="108"/>
      <c r="I2" s="108"/>
      <c r="J2" s="108" t="s">
        <v>211</v>
      </c>
      <c r="K2" s="108"/>
      <c r="L2" s="108"/>
      <c r="M2" s="108"/>
      <c r="N2" s="108"/>
      <c r="O2" s="108"/>
      <c r="P2" s="108"/>
      <c r="Q2" s="108"/>
    </row>
    <row r="3" spans="1:17" x14ac:dyDescent="0.25">
      <c r="A3" s="108" t="s">
        <v>212</v>
      </c>
      <c r="B3" s="108"/>
      <c r="C3" s="108"/>
      <c r="D3" s="108"/>
      <c r="E3" s="108"/>
      <c r="F3" s="108"/>
      <c r="G3" s="108"/>
      <c r="H3" s="108"/>
      <c r="I3" s="108"/>
      <c r="J3" s="108" t="s">
        <v>213</v>
      </c>
      <c r="K3" s="108"/>
      <c r="L3" s="108"/>
      <c r="M3" s="108"/>
      <c r="N3" s="108"/>
      <c r="O3" s="108"/>
      <c r="P3" s="108"/>
      <c r="Q3" s="108"/>
    </row>
    <row r="4" spans="1:17" ht="25.15" customHeight="1" x14ac:dyDescent="0.25">
      <c r="A4" s="108" t="s">
        <v>214</v>
      </c>
      <c r="B4" s="108"/>
      <c r="C4" s="108"/>
      <c r="D4" s="108"/>
      <c r="E4" s="108"/>
      <c r="F4" s="108"/>
      <c r="G4" s="108"/>
      <c r="H4" s="108"/>
      <c r="I4" s="108"/>
      <c r="J4" s="108" t="s">
        <v>215</v>
      </c>
      <c r="K4" s="108"/>
      <c r="L4" s="108"/>
      <c r="M4" s="108"/>
      <c r="N4" s="108"/>
      <c r="O4" s="109"/>
      <c r="P4" s="109"/>
      <c r="Q4" s="109"/>
    </row>
    <row r="5" spans="1:17" s="57" customFormat="1" x14ac:dyDescent="0.25">
      <c r="A5" s="110" t="s">
        <v>216</v>
      </c>
      <c r="B5" s="110" t="s">
        <v>217</v>
      </c>
      <c r="C5" s="113" t="s">
        <v>218</v>
      </c>
      <c r="D5" s="114"/>
      <c r="E5" s="114"/>
      <c r="F5" s="114"/>
      <c r="G5" s="114"/>
      <c r="H5" s="114"/>
      <c r="I5" s="115"/>
      <c r="J5" s="113" t="s">
        <v>219</v>
      </c>
      <c r="K5" s="114"/>
      <c r="L5" s="114"/>
      <c r="M5" s="114"/>
      <c r="N5" s="114"/>
      <c r="O5" s="114"/>
      <c r="P5" s="114"/>
      <c r="Q5" s="115"/>
    </row>
    <row r="6" spans="1:17" s="58" customFormat="1" x14ac:dyDescent="0.25">
      <c r="A6" s="111"/>
      <c r="B6" s="111"/>
      <c r="C6" s="116" t="s">
        <v>220</v>
      </c>
      <c r="D6" s="117"/>
      <c r="E6" s="118"/>
      <c r="F6" s="119" t="s">
        <v>221</v>
      </c>
      <c r="G6" s="119" t="s">
        <v>222</v>
      </c>
      <c r="H6" s="119" t="s">
        <v>223</v>
      </c>
      <c r="I6" s="119" t="s">
        <v>41</v>
      </c>
      <c r="J6" s="116" t="s">
        <v>224</v>
      </c>
      <c r="K6" s="117"/>
      <c r="L6" s="117"/>
      <c r="M6" s="117"/>
      <c r="N6" s="117"/>
      <c r="O6" s="117"/>
      <c r="P6" s="117"/>
      <c r="Q6" s="118"/>
    </row>
    <row r="7" spans="1:17" s="58" customFormat="1" ht="51" x14ac:dyDescent="0.25">
      <c r="A7" s="112"/>
      <c r="B7" s="112"/>
      <c r="C7" s="59" t="s">
        <v>225</v>
      </c>
      <c r="D7" s="59" t="s">
        <v>226</v>
      </c>
      <c r="E7" s="59" t="s">
        <v>227</v>
      </c>
      <c r="F7" s="120"/>
      <c r="G7" s="120"/>
      <c r="H7" s="120"/>
      <c r="I7" s="120"/>
      <c r="J7" s="59" t="s">
        <v>228</v>
      </c>
      <c r="K7" s="59" t="s">
        <v>229</v>
      </c>
      <c r="L7" s="59" t="s">
        <v>230</v>
      </c>
      <c r="M7" s="59" t="s">
        <v>231</v>
      </c>
      <c r="N7" s="59" t="s">
        <v>232</v>
      </c>
      <c r="O7" s="59" t="s">
        <v>233</v>
      </c>
      <c r="P7" s="59" t="s">
        <v>41</v>
      </c>
      <c r="Q7" s="59" t="s">
        <v>234</v>
      </c>
    </row>
    <row r="8" spans="1:17" s="62" customFormat="1" x14ac:dyDescent="0.25">
      <c r="A8" s="60">
        <v>1</v>
      </c>
      <c r="B8" s="61">
        <v>2</v>
      </c>
      <c r="C8" s="60">
        <v>3</v>
      </c>
      <c r="D8" s="61">
        <v>4</v>
      </c>
      <c r="E8" s="60">
        <v>5</v>
      </c>
      <c r="F8" s="61">
        <v>6</v>
      </c>
      <c r="G8" s="60">
        <v>7</v>
      </c>
      <c r="H8" s="61">
        <v>8</v>
      </c>
      <c r="I8" s="60">
        <v>9</v>
      </c>
      <c r="J8" s="61">
        <v>10</v>
      </c>
      <c r="K8" s="60">
        <v>11</v>
      </c>
      <c r="L8" s="61">
        <v>12</v>
      </c>
      <c r="M8" s="60">
        <v>13</v>
      </c>
      <c r="N8" s="61">
        <v>14</v>
      </c>
      <c r="O8" s="60">
        <v>15</v>
      </c>
      <c r="P8" s="60">
        <v>16</v>
      </c>
      <c r="Q8" s="60">
        <v>17</v>
      </c>
    </row>
    <row r="9" spans="1:17" ht="25.5" x14ac:dyDescent="0.25">
      <c r="A9" s="61">
        <v>1</v>
      </c>
      <c r="B9" s="59" t="s">
        <v>235</v>
      </c>
      <c r="C9" s="61">
        <v>25600</v>
      </c>
      <c r="D9" s="61">
        <v>0</v>
      </c>
      <c r="E9" s="61">
        <v>0</v>
      </c>
      <c r="F9" s="61">
        <v>0</v>
      </c>
      <c r="G9" s="61">
        <v>0</v>
      </c>
      <c r="H9" s="61">
        <v>0</v>
      </c>
      <c r="I9" s="61">
        <f t="shared" ref="I9:I17" si="0">C9+D9+E9+F9+G9+H9</f>
        <v>25600</v>
      </c>
      <c r="J9" s="61">
        <v>0</v>
      </c>
      <c r="K9" s="61">
        <v>0</v>
      </c>
      <c r="L9" s="61">
        <v>0</v>
      </c>
      <c r="M9" s="61">
        <v>0</v>
      </c>
      <c r="N9" s="61">
        <v>0</v>
      </c>
      <c r="O9" s="61">
        <v>0</v>
      </c>
      <c r="P9" s="61">
        <f t="shared" ref="P9:P10" si="1">J9+K9+L9+M9+N9+O9</f>
        <v>0</v>
      </c>
      <c r="Q9" s="61">
        <f t="shared" ref="Q9:Q10" si="2">I9-P9</f>
        <v>25600</v>
      </c>
    </row>
    <row r="10" spans="1:17" ht="25.5" x14ac:dyDescent="0.25">
      <c r="A10" s="61">
        <v>2</v>
      </c>
      <c r="B10" s="59" t="s">
        <v>236</v>
      </c>
      <c r="C10" s="61">
        <v>25600</v>
      </c>
      <c r="D10" s="61">
        <v>0</v>
      </c>
      <c r="E10" s="61">
        <v>0</v>
      </c>
      <c r="F10" s="61">
        <v>0</v>
      </c>
      <c r="G10" s="61">
        <v>0</v>
      </c>
      <c r="H10" s="61">
        <v>0</v>
      </c>
      <c r="I10" s="61">
        <f t="shared" si="0"/>
        <v>25600</v>
      </c>
      <c r="J10" s="61">
        <v>0</v>
      </c>
      <c r="K10" s="61">
        <v>0</v>
      </c>
      <c r="L10" s="61">
        <v>0</v>
      </c>
      <c r="M10" s="61">
        <v>0</v>
      </c>
      <c r="N10" s="61">
        <v>0</v>
      </c>
      <c r="O10" s="61">
        <v>0</v>
      </c>
      <c r="P10" s="61">
        <f t="shared" si="1"/>
        <v>0</v>
      </c>
      <c r="Q10" s="61">
        <f t="shared" si="2"/>
        <v>25600</v>
      </c>
    </row>
    <row r="11" spans="1:17" ht="25.5" x14ac:dyDescent="0.25">
      <c r="A11" s="61">
        <v>3</v>
      </c>
      <c r="B11" s="59" t="s">
        <v>237</v>
      </c>
      <c r="C11" s="61">
        <v>25600</v>
      </c>
      <c r="D11" s="61">
        <v>0</v>
      </c>
      <c r="E11" s="61">
        <v>0</v>
      </c>
      <c r="F11" s="61">
        <v>0</v>
      </c>
      <c r="G11" s="61">
        <v>0</v>
      </c>
      <c r="H11" s="61">
        <v>0</v>
      </c>
      <c r="I11" s="61">
        <f t="shared" si="0"/>
        <v>25600</v>
      </c>
      <c r="J11" s="61">
        <v>0</v>
      </c>
      <c r="K11" s="61">
        <v>0</v>
      </c>
      <c r="L11" s="61">
        <v>0</v>
      </c>
      <c r="M11" s="61">
        <v>0</v>
      </c>
      <c r="N11" s="61">
        <v>0</v>
      </c>
      <c r="O11" s="61">
        <v>0</v>
      </c>
      <c r="P11" s="61">
        <f>J11+K11+L11+M11+N11+O11</f>
        <v>0</v>
      </c>
      <c r="Q11" s="61">
        <f>I11-P11</f>
        <v>25600</v>
      </c>
    </row>
    <row r="12" spans="1:17" ht="25.5" x14ac:dyDescent="0.25">
      <c r="A12" s="61">
        <v>4</v>
      </c>
      <c r="B12" s="59" t="s">
        <v>238</v>
      </c>
      <c r="C12" s="61">
        <v>25600</v>
      </c>
      <c r="D12" s="61">
        <v>0</v>
      </c>
      <c r="E12" s="61">
        <v>0</v>
      </c>
      <c r="F12" s="61">
        <v>0</v>
      </c>
      <c r="G12" s="61">
        <v>0</v>
      </c>
      <c r="H12" s="61">
        <v>0</v>
      </c>
      <c r="I12" s="61">
        <f t="shared" si="0"/>
        <v>25600</v>
      </c>
      <c r="J12" s="61">
        <v>0</v>
      </c>
      <c r="K12" s="61">
        <v>0</v>
      </c>
      <c r="L12" s="61">
        <v>0</v>
      </c>
      <c r="M12" s="61">
        <v>0</v>
      </c>
      <c r="N12" s="61">
        <v>0</v>
      </c>
      <c r="O12" s="61">
        <v>0</v>
      </c>
      <c r="P12" s="61">
        <f t="shared" ref="P12:P22" si="3">J12+K12+L12+M12+N12+O12</f>
        <v>0</v>
      </c>
      <c r="Q12" s="61">
        <f t="shared" ref="Q12:Q22" si="4">I12-P12</f>
        <v>25600</v>
      </c>
    </row>
    <row r="13" spans="1:17" ht="25.5" x14ac:dyDescent="0.25">
      <c r="A13" s="61">
        <v>4</v>
      </c>
      <c r="B13" s="59" t="s">
        <v>239</v>
      </c>
      <c r="C13" s="61">
        <v>25600</v>
      </c>
      <c r="D13" s="61">
        <v>0</v>
      </c>
      <c r="E13" s="61">
        <v>0</v>
      </c>
      <c r="F13" s="61">
        <v>0</v>
      </c>
      <c r="G13" s="61">
        <v>0</v>
      </c>
      <c r="H13" s="61">
        <v>0</v>
      </c>
      <c r="I13" s="61">
        <f t="shared" si="0"/>
        <v>25600</v>
      </c>
      <c r="J13" s="61">
        <v>0</v>
      </c>
      <c r="K13" s="61">
        <v>0</v>
      </c>
      <c r="L13" s="61">
        <v>0</v>
      </c>
      <c r="M13" s="61">
        <v>0</v>
      </c>
      <c r="N13" s="61">
        <v>0</v>
      </c>
      <c r="O13" s="61">
        <v>0</v>
      </c>
      <c r="P13" s="61">
        <f t="shared" si="3"/>
        <v>0</v>
      </c>
      <c r="Q13" s="61">
        <f t="shared" si="4"/>
        <v>25600</v>
      </c>
    </row>
    <row r="14" spans="1:17" ht="25.5" x14ac:dyDescent="0.25">
      <c r="A14" s="61">
        <v>5</v>
      </c>
      <c r="B14" s="59" t="s">
        <v>240</v>
      </c>
      <c r="C14" s="61">
        <v>25600</v>
      </c>
      <c r="D14" s="61">
        <v>0</v>
      </c>
      <c r="E14" s="61">
        <v>0</v>
      </c>
      <c r="F14" s="61">
        <v>0</v>
      </c>
      <c r="G14" s="61">
        <v>0</v>
      </c>
      <c r="H14" s="61">
        <v>0</v>
      </c>
      <c r="I14" s="61">
        <f t="shared" si="0"/>
        <v>25600</v>
      </c>
      <c r="J14" s="61">
        <v>0</v>
      </c>
      <c r="K14" s="61">
        <v>0</v>
      </c>
      <c r="L14" s="61">
        <v>0</v>
      </c>
      <c r="M14" s="61">
        <v>0</v>
      </c>
      <c r="N14" s="61">
        <v>0</v>
      </c>
      <c r="O14" s="61">
        <v>0</v>
      </c>
      <c r="P14" s="61">
        <f t="shared" si="3"/>
        <v>0</v>
      </c>
      <c r="Q14" s="61">
        <f t="shared" si="4"/>
        <v>25600</v>
      </c>
    </row>
    <row r="15" spans="1:17" ht="25.5" x14ac:dyDescent="0.25">
      <c r="A15" s="61">
        <v>6</v>
      </c>
      <c r="B15" s="59" t="s">
        <v>241</v>
      </c>
      <c r="C15" s="61">
        <v>26400</v>
      </c>
      <c r="D15" s="61">
        <v>0</v>
      </c>
      <c r="E15" s="61">
        <v>0</v>
      </c>
      <c r="F15" s="61">
        <v>0</v>
      </c>
      <c r="G15" s="61">
        <v>0</v>
      </c>
      <c r="H15" s="61">
        <v>0</v>
      </c>
      <c r="I15" s="61">
        <f t="shared" si="0"/>
        <v>26400</v>
      </c>
      <c r="J15" s="61">
        <v>0</v>
      </c>
      <c r="K15" s="61">
        <v>0</v>
      </c>
      <c r="L15" s="61">
        <v>0</v>
      </c>
      <c r="M15" s="61">
        <v>0</v>
      </c>
      <c r="N15" s="61">
        <v>0</v>
      </c>
      <c r="O15" s="61">
        <v>0</v>
      </c>
      <c r="P15" s="61">
        <f t="shared" si="3"/>
        <v>0</v>
      </c>
      <c r="Q15" s="61">
        <f t="shared" si="4"/>
        <v>26400</v>
      </c>
    </row>
    <row r="16" spans="1:17" ht="25.5" x14ac:dyDescent="0.25">
      <c r="A16" s="61">
        <v>7</v>
      </c>
      <c r="B16" s="59" t="s">
        <v>242</v>
      </c>
      <c r="C16" s="61">
        <v>26400</v>
      </c>
      <c r="D16" s="61">
        <v>0</v>
      </c>
      <c r="E16" s="61">
        <v>0</v>
      </c>
      <c r="F16" s="61">
        <v>0</v>
      </c>
      <c r="G16" s="61">
        <v>0</v>
      </c>
      <c r="H16" s="61">
        <v>0</v>
      </c>
      <c r="I16" s="61">
        <f t="shared" si="0"/>
        <v>26400</v>
      </c>
      <c r="J16" s="61">
        <v>0</v>
      </c>
      <c r="K16" s="61">
        <v>0</v>
      </c>
      <c r="L16" s="61">
        <v>0</v>
      </c>
      <c r="M16" s="61">
        <v>0</v>
      </c>
      <c r="N16" s="61">
        <v>0</v>
      </c>
      <c r="O16" s="61">
        <v>0</v>
      </c>
      <c r="P16" s="61">
        <f t="shared" si="3"/>
        <v>0</v>
      </c>
      <c r="Q16" s="61">
        <f t="shared" si="4"/>
        <v>26400</v>
      </c>
    </row>
    <row r="17" spans="1:17" ht="25.5" x14ac:dyDescent="0.25">
      <c r="A17" s="61">
        <v>8</v>
      </c>
      <c r="B17" s="59" t="s">
        <v>243</v>
      </c>
      <c r="C17" s="61">
        <v>26400</v>
      </c>
      <c r="D17" s="61">
        <v>0</v>
      </c>
      <c r="E17" s="61">
        <v>0</v>
      </c>
      <c r="F17" s="61">
        <v>0</v>
      </c>
      <c r="G17" s="61">
        <v>0</v>
      </c>
      <c r="H17" s="61">
        <v>0</v>
      </c>
      <c r="I17" s="61">
        <f t="shared" si="0"/>
        <v>26400</v>
      </c>
      <c r="J17" s="61">
        <v>0</v>
      </c>
      <c r="K17" s="61">
        <v>0</v>
      </c>
      <c r="L17" s="61">
        <v>0</v>
      </c>
      <c r="M17" s="61">
        <v>0</v>
      </c>
      <c r="N17" s="61">
        <v>0</v>
      </c>
      <c r="O17" s="61">
        <v>0</v>
      </c>
      <c r="P17" s="61">
        <f t="shared" si="3"/>
        <v>0</v>
      </c>
      <c r="Q17" s="61">
        <f t="shared" si="4"/>
        <v>26400</v>
      </c>
    </row>
    <row r="18" spans="1:17" ht="25.5" x14ac:dyDescent="0.25">
      <c r="A18" s="61">
        <v>9</v>
      </c>
      <c r="B18" s="59" t="s">
        <v>244</v>
      </c>
      <c r="C18" s="61">
        <v>26400</v>
      </c>
      <c r="D18" s="61">
        <v>0</v>
      </c>
      <c r="E18" s="61">
        <v>0</v>
      </c>
      <c r="F18" s="61">
        <v>0</v>
      </c>
      <c r="G18" s="61">
        <v>0</v>
      </c>
      <c r="H18" s="61">
        <v>0</v>
      </c>
      <c r="I18" s="61">
        <f>C18+D18+E18+F18+G18+H18</f>
        <v>26400</v>
      </c>
      <c r="J18" s="61">
        <v>0</v>
      </c>
      <c r="K18" s="61">
        <v>0</v>
      </c>
      <c r="L18" s="61">
        <v>0</v>
      </c>
      <c r="M18" s="61">
        <v>0</v>
      </c>
      <c r="N18" s="61">
        <v>0</v>
      </c>
      <c r="O18" s="61">
        <v>0</v>
      </c>
      <c r="P18" s="61">
        <f t="shared" si="3"/>
        <v>0</v>
      </c>
      <c r="Q18" s="61">
        <f t="shared" si="4"/>
        <v>26400</v>
      </c>
    </row>
    <row r="19" spans="1:17" ht="25.5" x14ac:dyDescent="0.25">
      <c r="A19" s="61">
        <v>10</v>
      </c>
      <c r="B19" s="59" t="s">
        <v>245</v>
      </c>
      <c r="C19" s="61">
        <v>26400</v>
      </c>
      <c r="D19" s="61">
        <v>0</v>
      </c>
      <c r="E19" s="61">
        <v>0</v>
      </c>
      <c r="F19" s="61">
        <v>0</v>
      </c>
      <c r="G19" s="61">
        <v>0</v>
      </c>
      <c r="H19" s="61">
        <v>0</v>
      </c>
      <c r="I19" s="61">
        <f>C19+D19+E19+F19+G19+H19</f>
        <v>26400</v>
      </c>
      <c r="J19" s="61">
        <v>0</v>
      </c>
      <c r="K19" s="61">
        <v>0</v>
      </c>
      <c r="L19" s="61">
        <v>0</v>
      </c>
      <c r="M19" s="61">
        <v>0</v>
      </c>
      <c r="N19" s="61">
        <v>0</v>
      </c>
      <c r="O19" s="61">
        <v>0</v>
      </c>
      <c r="P19" s="61">
        <f t="shared" si="3"/>
        <v>0</v>
      </c>
      <c r="Q19" s="61">
        <f t="shared" si="4"/>
        <v>26400</v>
      </c>
    </row>
    <row r="20" spans="1:17" ht="25.5" x14ac:dyDescent="0.25">
      <c r="A20" s="61">
        <v>11</v>
      </c>
      <c r="B20" s="59" t="s">
        <v>246</v>
      </c>
      <c r="C20" s="61">
        <v>26400</v>
      </c>
      <c r="D20" s="61">
        <v>0</v>
      </c>
      <c r="E20" s="61">
        <v>0</v>
      </c>
      <c r="F20" s="61">
        <v>0</v>
      </c>
      <c r="G20" s="61">
        <v>0</v>
      </c>
      <c r="H20" s="61">
        <v>0</v>
      </c>
      <c r="I20" s="61">
        <f>C20+D20+E20+F20+G20+H20</f>
        <v>26400</v>
      </c>
      <c r="J20" s="61">
        <v>0</v>
      </c>
      <c r="K20" s="61">
        <v>0</v>
      </c>
      <c r="L20" s="61">
        <v>0</v>
      </c>
      <c r="M20" s="61">
        <v>0</v>
      </c>
      <c r="N20" s="61">
        <v>0</v>
      </c>
      <c r="O20" s="61">
        <v>0</v>
      </c>
      <c r="P20" s="61">
        <f t="shared" si="3"/>
        <v>0</v>
      </c>
      <c r="Q20" s="61">
        <f t="shared" si="4"/>
        <v>26400</v>
      </c>
    </row>
    <row r="21" spans="1:17" ht="25.5" x14ac:dyDescent="0.25">
      <c r="A21" s="61">
        <v>12</v>
      </c>
      <c r="B21" s="59" t="s">
        <v>247</v>
      </c>
      <c r="C21" s="61">
        <v>26400</v>
      </c>
      <c r="D21" s="61">
        <v>0</v>
      </c>
      <c r="E21" s="61">
        <v>0</v>
      </c>
      <c r="F21" s="61">
        <v>0</v>
      </c>
      <c r="G21" s="61">
        <v>0</v>
      </c>
      <c r="H21" s="61">
        <v>0</v>
      </c>
      <c r="I21" s="61">
        <f>C21+D21+E21+F21+G21+H21</f>
        <v>26400</v>
      </c>
      <c r="J21" s="61">
        <v>0</v>
      </c>
      <c r="K21" s="61">
        <v>0</v>
      </c>
      <c r="L21" s="61">
        <v>0</v>
      </c>
      <c r="M21" s="61">
        <v>0</v>
      </c>
      <c r="N21" s="61">
        <v>0</v>
      </c>
      <c r="O21" s="61">
        <v>0</v>
      </c>
      <c r="P21" s="61">
        <f t="shared" si="3"/>
        <v>0</v>
      </c>
      <c r="Q21" s="61">
        <f t="shared" si="4"/>
        <v>26400</v>
      </c>
    </row>
    <row r="22" spans="1:17" ht="25.5" x14ac:dyDescent="0.25">
      <c r="A22" s="61">
        <v>13</v>
      </c>
      <c r="B22" s="59" t="s">
        <v>248</v>
      </c>
      <c r="C22" s="61">
        <v>26400</v>
      </c>
      <c r="D22" s="61">
        <v>0</v>
      </c>
      <c r="E22" s="61">
        <v>0</v>
      </c>
      <c r="F22" s="61">
        <v>0</v>
      </c>
      <c r="G22" s="61">
        <v>0</v>
      </c>
      <c r="H22" s="61">
        <v>0</v>
      </c>
      <c r="I22" s="61">
        <f t="shared" ref="I22:I27" si="5">C22+D22+E22+F22+G22+H22</f>
        <v>26400</v>
      </c>
      <c r="J22" s="61">
        <v>0</v>
      </c>
      <c r="K22" s="61">
        <v>0</v>
      </c>
      <c r="L22" s="61">
        <v>0</v>
      </c>
      <c r="M22" s="61">
        <v>0</v>
      </c>
      <c r="N22" s="61">
        <v>0</v>
      </c>
      <c r="O22" s="61">
        <v>0</v>
      </c>
      <c r="P22" s="61">
        <f t="shared" si="3"/>
        <v>0</v>
      </c>
      <c r="Q22" s="61">
        <f t="shared" si="4"/>
        <v>26400</v>
      </c>
    </row>
    <row r="23" spans="1:17" ht="25.5" x14ac:dyDescent="0.25">
      <c r="A23" s="61">
        <v>14</v>
      </c>
      <c r="B23" s="59" t="s">
        <v>249</v>
      </c>
      <c r="C23" s="63">
        <f t="shared" ref="C23:Q23" si="6">SUM(C9:C22)</f>
        <v>364800</v>
      </c>
      <c r="D23" s="63">
        <f t="shared" si="6"/>
        <v>0</v>
      </c>
      <c r="E23" s="63">
        <f t="shared" si="6"/>
        <v>0</v>
      </c>
      <c r="F23" s="63">
        <f t="shared" si="6"/>
        <v>0</v>
      </c>
      <c r="G23" s="63">
        <f t="shared" si="6"/>
        <v>0</v>
      </c>
      <c r="H23" s="63">
        <f t="shared" si="6"/>
        <v>0</v>
      </c>
      <c r="I23" s="63">
        <f t="shared" si="6"/>
        <v>364800</v>
      </c>
      <c r="J23" s="63">
        <f t="shared" si="6"/>
        <v>0</v>
      </c>
      <c r="K23" s="63">
        <f t="shared" si="6"/>
        <v>0</v>
      </c>
      <c r="L23" s="63">
        <f t="shared" si="6"/>
        <v>0</v>
      </c>
      <c r="M23" s="63">
        <f t="shared" si="6"/>
        <v>0</v>
      </c>
      <c r="N23" s="63">
        <f t="shared" si="6"/>
        <v>0</v>
      </c>
      <c r="O23" s="63">
        <f t="shared" si="6"/>
        <v>0</v>
      </c>
      <c r="P23" s="63">
        <f t="shared" si="6"/>
        <v>0</v>
      </c>
      <c r="Q23" s="63">
        <f t="shared" si="6"/>
        <v>364800</v>
      </c>
    </row>
    <row r="24" spans="1:17" ht="25.5" x14ac:dyDescent="0.25">
      <c r="A24" s="61">
        <v>15</v>
      </c>
      <c r="B24" s="59" t="s">
        <v>250</v>
      </c>
      <c r="C24" s="61">
        <v>0</v>
      </c>
      <c r="D24" s="61">
        <v>0</v>
      </c>
      <c r="E24" s="61">
        <v>0</v>
      </c>
      <c r="F24" s="61">
        <v>0</v>
      </c>
      <c r="G24" s="61">
        <v>0</v>
      </c>
      <c r="H24" s="61">
        <v>0</v>
      </c>
      <c r="I24" s="61">
        <f t="shared" si="5"/>
        <v>0</v>
      </c>
      <c r="J24" s="61">
        <v>0</v>
      </c>
      <c r="K24" s="61">
        <v>0</v>
      </c>
      <c r="L24" s="61">
        <v>0</v>
      </c>
      <c r="M24" s="61">
        <v>0</v>
      </c>
      <c r="N24" s="61">
        <v>0</v>
      </c>
      <c r="O24" s="61">
        <v>0</v>
      </c>
      <c r="P24" s="61">
        <v>0</v>
      </c>
      <c r="Q24" s="61">
        <f t="shared" ref="Q24:Q27" si="7">I24-P24</f>
        <v>0</v>
      </c>
    </row>
    <row r="25" spans="1:17" ht="25.5" x14ac:dyDescent="0.25">
      <c r="A25" s="61">
        <v>16</v>
      </c>
      <c r="B25" s="59" t="s">
        <v>251</v>
      </c>
      <c r="C25" s="61">
        <v>0</v>
      </c>
      <c r="D25" s="61">
        <v>0</v>
      </c>
      <c r="E25" s="61">
        <v>0</v>
      </c>
      <c r="F25" s="61">
        <v>0</v>
      </c>
      <c r="G25" s="61">
        <v>0</v>
      </c>
      <c r="H25" s="61">
        <v>0</v>
      </c>
      <c r="I25" s="61">
        <f t="shared" si="5"/>
        <v>0</v>
      </c>
      <c r="J25" s="61">
        <v>0</v>
      </c>
      <c r="K25" s="61">
        <v>0</v>
      </c>
      <c r="L25" s="61">
        <v>0</v>
      </c>
      <c r="M25" s="61">
        <v>0</v>
      </c>
      <c r="N25" s="61">
        <v>0</v>
      </c>
      <c r="O25" s="61">
        <v>0</v>
      </c>
      <c r="P25" s="61">
        <v>0</v>
      </c>
      <c r="Q25" s="61">
        <f t="shared" si="7"/>
        <v>0</v>
      </c>
    </row>
    <row r="26" spans="1:17" ht="25.5" x14ac:dyDescent="0.25">
      <c r="A26" s="61">
        <v>17</v>
      </c>
      <c r="B26" s="59" t="s">
        <v>252</v>
      </c>
      <c r="C26" s="61">
        <v>0</v>
      </c>
      <c r="D26" s="61">
        <v>0</v>
      </c>
      <c r="E26" s="61">
        <v>0</v>
      </c>
      <c r="F26" s="61">
        <v>0</v>
      </c>
      <c r="G26" s="61">
        <v>0</v>
      </c>
      <c r="H26" s="61">
        <v>0</v>
      </c>
      <c r="I26" s="61">
        <f t="shared" si="5"/>
        <v>0</v>
      </c>
      <c r="J26" s="61">
        <v>0</v>
      </c>
      <c r="K26" s="61">
        <v>0</v>
      </c>
      <c r="L26" s="61">
        <v>0</v>
      </c>
      <c r="M26" s="61">
        <v>0</v>
      </c>
      <c r="N26" s="61">
        <v>0</v>
      </c>
      <c r="O26" s="61">
        <v>0</v>
      </c>
      <c r="P26" s="61">
        <v>0</v>
      </c>
      <c r="Q26" s="61">
        <f t="shared" si="7"/>
        <v>0</v>
      </c>
    </row>
    <row r="27" spans="1:17" ht="25.5" x14ac:dyDescent="0.25">
      <c r="A27" s="61">
        <v>17</v>
      </c>
      <c r="B27" s="59" t="s">
        <v>253</v>
      </c>
      <c r="C27" s="61">
        <v>0</v>
      </c>
      <c r="D27" s="61">
        <v>0</v>
      </c>
      <c r="E27" s="61">
        <v>0</v>
      </c>
      <c r="F27" s="61">
        <v>0</v>
      </c>
      <c r="G27" s="61">
        <v>0</v>
      </c>
      <c r="H27" s="61">
        <v>0</v>
      </c>
      <c r="I27" s="61">
        <f t="shared" si="5"/>
        <v>0</v>
      </c>
      <c r="J27" s="61">
        <v>0</v>
      </c>
      <c r="K27" s="61">
        <v>0</v>
      </c>
      <c r="L27" s="61">
        <v>0</v>
      </c>
      <c r="M27" s="61">
        <v>0</v>
      </c>
      <c r="N27" s="61">
        <v>0</v>
      </c>
      <c r="O27" s="61">
        <v>0</v>
      </c>
      <c r="P27" s="61">
        <v>0</v>
      </c>
      <c r="Q27" s="61">
        <f t="shared" si="7"/>
        <v>0</v>
      </c>
    </row>
    <row r="28" spans="1:17" ht="20.25" customHeight="1" x14ac:dyDescent="0.25">
      <c r="A28" s="61">
        <v>17</v>
      </c>
      <c r="B28" s="61" t="s">
        <v>254</v>
      </c>
      <c r="C28" s="61">
        <f>C24+C25+C26</f>
        <v>0</v>
      </c>
      <c r="D28" s="61">
        <f t="shared" ref="D28:N28" si="8">D24+D25+D26</f>
        <v>0</v>
      </c>
      <c r="E28" s="61">
        <f>E24+E25+E26+E27</f>
        <v>0</v>
      </c>
      <c r="F28" s="61">
        <f t="shared" si="8"/>
        <v>0</v>
      </c>
      <c r="G28" s="61">
        <f t="shared" si="8"/>
        <v>0</v>
      </c>
      <c r="H28" s="61">
        <f t="shared" si="8"/>
        <v>0</v>
      </c>
      <c r="I28" s="61">
        <f>I24+I25+I26+I27</f>
        <v>0</v>
      </c>
      <c r="J28" s="61">
        <f t="shared" si="8"/>
        <v>0</v>
      </c>
      <c r="K28" s="61">
        <f t="shared" si="8"/>
        <v>0</v>
      </c>
      <c r="L28" s="61">
        <f t="shared" si="8"/>
        <v>0</v>
      </c>
      <c r="M28" s="61">
        <f t="shared" si="8"/>
        <v>0</v>
      </c>
      <c r="N28" s="61">
        <f t="shared" si="8"/>
        <v>0</v>
      </c>
      <c r="O28" s="61">
        <f>O24+O25+O26+O27</f>
        <v>0</v>
      </c>
      <c r="P28" s="61">
        <f>P24+P25+P26+P27</f>
        <v>0</v>
      </c>
      <c r="Q28" s="61">
        <f>Q24+Q25+Q26+Q27</f>
        <v>0</v>
      </c>
    </row>
    <row r="29" spans="1:17" ht="26.25" customHeight="1" x14ac:dyDescent="0.25">
      <c r="A29" s="61">
        <v>18</v>
      </c>
      <c r="B29" s="61" t="s">
        <v>255</v>
      </c>
      <c r="C29" s="63">
        <f>C23+C28</f>
        <v>364800</v>
      </c>
      <c r="D29" s="63">
        <f t="shared" ref="D29:Q29" si="9">D23+D28</f>
        <v>0</v>
      </c>
      <c r="E29" s="63">
        <f t="shared" si="9"/>
        <v>0</v>
      </c>
      <c r="F29" s="63">
        <f t="shared" si="9"/>
        <v>0</v>
      </c>
      <c r="G29" s="63">
        <f t="shared" si="9"/>
        <v>0</v>
      </c>
      <c r="H29" s="63">
        <f t="shared" si="9"/>
        <v>0</v>
      </c>
      <c r="I29" s="63">
        <f t="shared" si="9"/>
        <v>364800</v>
      </c>
      <c r="J29" s="63">
        <f t="shared" si="9"/>
        <v>0</v>
      </c>
      <c r="K29" s="63">
        <f t="shared" si="9"/>
        <v>0</v>
      </c>
      <c r="L29" s="63">
        <f t="shared" si="9"/>
        <v>0</v>
      </c>
      <c r="M29" s="63">
        <f t="shared" si="9"/>
        <v>0</v>
      </c>
      <c r="N29" s="63">
        <f t="shared" si="9"/>
        <v>0</v>
      </c>
      <c r="O29" s="63">
        <f t="shared" si="9"/>
        <v>0</v>
      </c>
      <c r="P29" s="63">
        <f t="shared" si="9"/>
        <v>0</v>
      </c>
      <c r="Q29" s="63">
        <f t="shared" si="9"/>
        <v>364800</v>
      </c>
    </row>
    <row r="32" spans="1:17" x14ac:dyDescent="0.25">
      <c r="Q32">
        <f>Q29-Q9</f>
        <v>339200</v>
      </c>
    </row>
  </sheetData>
  <mergeCells count="23">
    <mergeCell ref="A5:A7"/>
    <mergeCell ref="B5:B7"/>
    <mergeCell ref="C5:I5"/>
    <mergeCell ref="J5:Q5"/>
    <mergeCell ref="C6:E6"/>
    <mergeCell ref="F6:F7"/>
    <mergeCell ref="G6:G7"/>
    <mergeCell ref="H6:H7"/>
    <mergeCell ref="I6:I7"/>
    <mergeCell ref="J6:Q6"/>
    <mergeCell ref="A3:D3"/>
    <mergeCell ref="E3:I3"/>
    <mergeCell ref="J3:N3"/>
    <mergeCell ref="O3:Q3"/>
    <mergeCell ref="A4:D4"/>
    <mergeCell ref="E4:I4"/>
    <mergeCell ref="J4:N4"/>
    <mergeCell ref="O4:Q4"/>
    <mergeCell ref="A1:Q1"/>
    <mergeCell ref="A2:D2"/>
    <mergeCell ref="E2:I2"/>
    <mergeCell ref="J2:N2"/>
    <mergeCell ref="O2:Q2"/>
  </mergeCells>
  <pageMargins left="0.17" right="0.16" top="0.36" bottom="0.43" header="0.3" footer="0.3"/>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12- C AT 24-25</vt:lpstr>
      <vt:lpstr>12- C 24-25 N 7 LAKH</vt:lpstr>
      <vt:lpstr>12- C 24-25 N2 12LAKH</vt:lpstr>
      <vt:lpstr>Yearly STatement 24-25</vt:lpstr>
      <vt:lpstr>'12- C 24-25 N 7 LAKH'!Print_Area</vt:lpstr>
      <vt:lpstr>'12- C 24-25 N2 12LAKH'!Print_Area</vt:lpstr>
      <vt:lpstr>'12- C AT 24-25'!Print_Area</vt:lpstr>
      <vt:lpstr>'Yearly STatement 24-25'!Print_Area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TIWARI</dc:creator>
  <cp:lastModifiedBy>pavan shrivastava</cp:lastModifiedBy>
  <dcterms:created xsi:type="dcterms:W3CDTF">2025-02-14T11:43:24Z</dcterms:created>
  <dcterms:modified xsi:type="dcterms:W3CDTF">2025-03-03T14:28:44Z</dcterms:modified>
</cp:coreProperties>
</file>